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0" tabRatio="932" activeTab="0"/>
  </bookViews>
  <sheets>
    <sheet name="封面" sheetId="1" r:id="rId1"/>
    <sheet name="编表说明" sheetId="2" r:id="rId2"/>
    <sheet name="目录" sheetId="3" r:id="rId3"/>
    <sheet name="表1" sheetId="4" r:id="rId4"/>
    <sheet name="表2" sheetId="5" r:id="rId5"/>
    <sheet name="表3" sheetId="6" r:id="rId6"/>
    <sheet name="表4" sheetId="7" r:id="rId7"/>
    <sheet name="表5" sheetId="8" r:id="rId8"/>
    <sheet name="表6" sheetId="9" r:id="rId9"/>
    <sheet name="表7" sheetId="10" r:id="rId10"/>
    <sheet name="表8" sheetId="11" r:id="rId11"/>
    <sheet name="表9" sheetId="12" r:id="rId12"/>
    <sheet name="表10" sheetId="13" r:id="rId13"/>
    <sheet name="表11" sheetId="14" r:id="rId14"/>
    <sheet name="表12" sheetId="15" r:id="rId15"/>
    <sheet name="表13" sheetId="16" r:id="rId16"/>
    <sheet name="表14" sheetId="17" r:id="rId17"/>
    <sheet name="表15" sheetId="18" r:id="rId18"/>
    <sheet name="表16" sheetId="19" r:id="rId19"/>
    <sheet name="表17" sheetId="20" r:id="rId20"/>
    <sheet name="表18" sheetId="21" r:id="rId21"/>
    <sheet name="表19" sheetId="22" r:id="rId22"/>
    <sheet name="表20" sheetId="23" r:id="rId23"/>
    <sheet name="表21" sheetId="24" r:id="rId24"/>
    <sheet name="表22" sheetId="25" r:id="rId25"/>
    <sheet name="表23" sheetId="26" r:id="rId26"/>
    <sheet name="表24" sheetId="27" r:id="rId27"/>
    <sheet name="表25" sheetId="28" r:id="rId28"/>
    <sheet name="表26" sheetId="29" r:id="rId29"/>
    <sheet name="表27" sheetId="30" r:id="rId30"/>
    <sheet name="表28" sheetId="31" r:id="rId31"/>
    <sheet name="表29" sheetId="32" r:id="rId32"/>
    <sheet name="表30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Fill" localSheetId="18" hidden="1">'[1]eqpmad2'!#REF!</definedName>
    <definedName name="_Fill" localSheetId="20" hidden="1">'[1]eqpmad2'!#REF!</definedName>
    <definedName name="_Fill" hidden="1">'[1]eqpmad2'!#REF!</definedName>
    <definedName name="aiu_bottom" localSheetId="18">'[2]Financ. Overview'!#REF!</definedName>
    <definedName name="aiu_bottom" localSheetId="20">'[2]Financ. Overview'!#REF!</definedName>
    <definedName name="aiu_bottom">'[2]Financ. Overview'!#REF!</definedName>
    <definedName name="FRC">'[4]Main'!$C$9</definedName>
    <definedName name="hostfee">'[2]Financ. Overview'!$H$12</definedName>
    <definedName name="hraiu_bottom" localSheetId="18">'[2]Financ. Overview'!#REF!</definedName>
    <definedName name="hraiu_bottom" localSheetId="20">'[2]Financ. Overview'!#REF!</definedName>
    <definedName name="hraiu_bottom">'[2]Financ. Overview'!#REF!</definedName>
    <definedName name="hvac" localSheetId="18">'[2]Financ. Overview'!#REF!</definedName>
    <definedName name="hvac" localSheetId="20">'[2]Financ. Overview'!#REF!</definedName>
    <definedName name="hvac">'[2]Financ. Overview'!#REF!</definedName>
    <definedName name="HWSheet">1</definedName>
    <definedName name="Module.Prix_SMC">[5]!Module.Prix_SMC</definedName>
    <definedName name="OS" localSheetId="18">'[6]Open'!#REF!</definedName>
    <definedName name="OS" localSheetId="20">'[6]Open'!#REF!</definedName>
    <definedName name="OS">'[6]Open'!#REF!</definedName>
    <definedName name="PA7" localSheetId="18">'[7]SW-TEO'!#REF!</definedName>
    <definedName name="PA7" localSheetId="20">'[7]SW-TEO'!#REF!</definedName>
    <definedName name="PA7">'[7]SW-TEO'!#REF!</definedName>
    <definedName name="PA8" localSheetId="18">'[7]SW-TEO'!#REF!</definedName>
    <definedName name="PA8" localSheetId="20">'[7]SW-TEO'!#REF!</definedName>
    <definedName name="PA8">'[7]SW-TEO'!#REF!</definedName>
    <definedName name="PD1" localSheetId="18">'[7]SW-TEO'!#REF!</definedName>
    <definedName name="PD1" localSheetId="20">'[7]SW-TEO'!#REF!</definedName>
    <definedName name="PD1">'[7]SW-TEO'!#REF!</definedName>
    <definedName name="PE12" localSheetId="18">'[7]SW-TEO'!#REF!</definedName>
    <definedName name="PE12" localSheetId="20">'[7]SW-TEO'!#REF!</definedName>
    <definedName name="PE12">'[7]SW-TEO'!#REF!</definedName>
    <definedName name="PE13" localSheetId="18">'[7]SW-TEO'!#REF!</definedName>
    <definedName name="PE13" localSheetId="20">'[7]SW-TEO'!#REF!</definedName>
    <definedName name="PE13">'[7]SW-TEO'!#REF!</definedName>
    <definedName name="PE6" localSheetId="18">'[7]SW-TEO'!#REF!</definedName>
    <definedName name="PE6" localSheetId="20">'[7]SW-TEO'!#REF!</definedName>
    <definedName name="PE6">'[7]SW-TEO'!#REF!</definedName>
    <definedName name="PE7" localSheetId="18">'[7]SW-TEO'!#REF!</definedName>
    <definedName name="PE7" localSheetId="20">'[7]SW-TEO'!#REF!</definedName>
    <definedName name="PE7">'[7]SW-TEO'!#REF!</definedName>
    <definedName name="PE8" localSheetId="18">'[7]SW-TEO'!#REF!</definedName>
    <definedName name="PE8" localSheetId="20">'[7]SW-TEO'!#REF!</definedName>
    <definedName name="PE8">'[7]SW-TEO'!#REF!</definedName>
    <definedName name="PE9" localSheetId="18">'[7]SW-TEO'!#REF!</definedName>
    <definedName name="PE9" localSheetId="20">'[7]SW-TEO'!#REF!</definedName>
    <definedName name="PE9">'[7]SW-TEO'!#REF!</definedName>
    <definedName name="PH1" localSheetId="18">'[7]SW-TEO'!#REF!</definedName>
    <definedName name="PH1" localSheetId="20">'[7]SW-TEO'!#REF!</definedName>
    <definedName name="PH1">'[7]SW-TEO'!#REF!</definedName>
    <definedName name="PI1" localSheetId="18">'[7]SW-TEO'!#REF!</definedName>
    <definedName name="PI1" localSheetId="20">'[7]SW-TEO'!#REF!</definedName>
    <definedName name="PI1">'[7]SW-TEO'!#REF!</definedName>
    <definedName name="PK1" localSheetId="18">'[7]SW-TEO'!#REF!</definedName>
    <definedName name="PK1" localSheetId="20">'[7]SW-TEO'!#REF!</definedName>
    <definedName name="PK1">'[7]SW-TEO'!#REF!</definedName>
    <definedName name="PK3" localSheetId="18">'[7]SW-TEO'!#REF!</definedName>
    <definedName name="PK3" localSheetId="20">'[7]SW-TEO'!#REF!</definedName>
    <definedName name="PK3">'[7]SW-TEO'!#REF!</definedName>
    <definedName name="pr_toolbox">'[2]Toolbox'!$A$3:$I$80</definedName>
    <definedName name="_xlnm.Print_Area" localSheetId="16">'表14'!$A$1:$E$32</definedName>
    <definedName name="_xlnm.Print_Area" localSheetId="17">'表15'!$A$1:$E$26</definedName>
    <definedName name="_xlnm.Print_Area" localSheetId="18">'表16'!$A$1:$B$25</definedName>
    <definedName name="_xlnm.Print_Titles" localSheetId="19">'表17'!$1:$3</definedName>
    <definedName name="_xlnm.Print_Titles" localSheetId="20">'表18'!$1:$4</definedName>
    <definedName name="_xlnm.Print_Titles" localSheetId="21">'表19'!$1:$4</definedName>
    <definedName name="_xlnm.Print_Titles" localSheetId="2">'目录'!$1:$1</definedName>
    <definedName name="Prix_SMC">[5]!Prix_SMC</definedName>
    <definedName name="s_c_list">'[8]Toolbox'!$A$7:$H$969</definedName>
    <definedName name="SCG" localSheetId="18">'[9]G.1R-Shou COP Gf'!#REF!</definedName>
    <definedName name="SCG" localSheetId="20">'[9]G.1R-Shou COP Gf'!#REF!</definedName>
    <definedName name="SCG">'[9]G.1R-Shou COP Gf'!#REF!</definedName>
    <definedName name="sdlfee">'[2]Financ. Overview'!$H$13</definedName>
    <definedName name="solar_ratio">'[10]POWER ASSUMPTIONS'!$H$7</definedName>
    <definedName name="ss7fee">'[2]Financ. Overview'!$H$18</definedName>
    <definedName name="subsfee">'[2]Financ. Overview'!$H$14</definedName>
    <definedName name="toolbox">'[11]Toolbox'!$C$5:$T$1578</definedName>
    <definedName name="UFPrn20021029110908">#REF!</definedName>
    <definedName name="UFPrn20060817171006">#REF!</definedName>
    <definedName name="V5.1Fee">'[2]Financ. Overview'!$H$15</definedName>
    <definedName name="Z32_Cost_red" localSheetId="18">'[2]Financ. Overview'!#REF!</definedName>
    <definedName name="Z32_Cost_red" localSheetId="20">'[2]Financ. Overview'!#REF!</definedName>
    <definedName name="Z32_Cost_red">'[2]Financ. Overview'!#REF!</definedName>
    <definedName name="大类">'[14]Sheet1'!$A:$A</definedName>
    <definedName name="单位名称">#REF!</definedName>
    <definedName name="巫云楚雨">[5]!巫云楚雨</definedName>
  </definedNames>
  <calcPr fullCalcOnLoad="1"/>
</workbook>
</file>

<file path=xl/comments23.xml><?xml version="1.0" encoding="utf-8"?>
<comments xmlns="http://schemas.openxmlformats.org/spreadsheetml/2006/main">
  <authors>
    <author>李欢</author>
  </authors>
  <commentList>
    <comment ref="A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9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<sst xmlns="http://schemas.openxmlformats.org/spreadsheetml/2006/main" count="4808" uniqueCount="2108">
  <si>
    <t>佳县2018年财政预算执行情况和2019年财政预算草案附表</t>
  </si>
  <si>
    <t>审查情况：</t>
  </si>
  <si>
    <t>已审查</t>
  </si>
  <si>
    <t>审签情况：</t>
  </si>
  <si>
    <t>已审签</t>
  </si>
  <si>
    <t>佳县财政局2019年2月16日</t>
  </si>
  <si>
    <t>佳县财政局</t>
  </si>
  <si>
    <t>编表说明</t>
  </si>
  <si>
    <r>
      <t xml:space="preserve">    一、201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年财政预算执行情况只涉及一般公共预算和政府性基金预算，未编制国有资本经营预算和社会保险预算。</t>
    </r>
  </si>
  <si>
    <r>
      <t xml:space="preserve">    二、表13《</t>
    </r>
    <r>
      <rPr>
        <sz val="12"/>
        <rFont val="宋体"/>
        <family val="0"/>
      </rPr>
      <t>佳县2019年上级补助收入预算表》上级补助收入分项目金额编制依据为</t>
    </r>
    <r>
      <rPr>
        <sz val="12"/>
        <rFont val="宋体"/>
        <family val="0"/>
      </rP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年提前下达数或参考上年实际收入数。</t>
    </r>
  </si>
  <si>
    <r>
      <t xml:space="preserve">    三、2019</t>
    </r>
    <r>
      <rPr>
        <sz val="12"/>
        <rFont val="宋体"/>
        <family val="0"/>
      </rPr>
      <t>年专项转移支付分项目收入和分乡镇收入情况表因年初无法预计，故表</t>
    </r>
    <r>
      <rPr>
        <sz val="12"/>
        <rFont val="宋体"/>
        <family val="0"/>
      </rPr>
      <t>21</t>
    </r>
    <r>
      <rPr>
        <sz val="12"/>
        <rFont val="宋体"/>
        <family val="0"/>
      </rPr>
      <t>、表</t>
    </r>
    <r>
      <rPr>
        <sz val="12"/>
        <rFont val="宋体"/>
        <family val="0"/>
      </rPr>
      <t>22</t>
    </r>
    <r>
      <rPr>
        <sz val="12"/>
        <rFont val="宋体"/>
        <family val="0"/>
      </rPr>
      <t>为空表。</t>
    </r>
  </si>
  <si>
    <r>
      <t xml:space="preserve">    四、2019</t>
    </r>
    <r>
      <rPr>
        <sz val="12"/>
        <rFont val="宋体"/>
        <family val="0"/>
      </rPr>
      <t>年政府性基金上级补助收入因年初无法预计，故表2</t>
    </r>
    <r>
      <rPr>
        <sz val="12"/>
        <rFont val="宋体"/>
        <family val="0"/>
      </rPr>
      <t>5</t>
    </r>
    <r>
      <rPr>
        <sz val="12"/>
        <rFont val="宋体"/>
        <family val="0"/>
      </rPr>
      <t>为空表。</t>
    </r>
  </si>
  <si>
    <r>
      <t xml:space="preserve">    五、2019</t>
    </r>
    <r>
      <rPr>
        <sz val="12"/>
        <rFont val="宋体"/>
        <family val="0"/>
      </rPr>
      <t>年我县未编制国有资本经营预算和社会保险预算，故表2</t>
    </r>
    <r>
      <rPr>
        <sz val="12"/>
        <rFont val="宋体"/>
        <family val="0"/>
      </rPr>
      <t>6</t>
    </r>
    <r>
      <rPr>
        <sz val="12"/>
        <rFont val="宋体"/>
        <family val="0"/>
      </rPr>
      <t>、表2</t>
    </r>
    <r>
      <rPr>
        <sz val="12"/>
        <rFont val="宋体"/>
        <family val="0"/>
      </rPr>
      <t>7</t>
    </r>
    <r>
      <rPr>
        <sz val="12"/>
        <rFont val="宋体"/>
        <family val="0"/>
      </rPr>
      <t>、表2</t>
    </r>
    <r>
      <rPr>
        <sz val="12"/>
        <rFont val="宋体"/>
        <family val="0"/>
      </rPr>
      <t>8</t>
    </r>
    <r>
      <rPr>
        <sz val="12"/>
        <rFont val="宋体"/>
        <family val="0"/>
      </rPr>
      <t>、表2</t>
    </r>
    <r>
      <rPr>
        <sz val="12"/>
        <rFont val="宋体"/>
        <family val="0"/>
      </rPr>
      <t>9</t>
    </r>
    <r>
      <rPr>
        <sz val="12"/>
        <rFont val="宋体"/>
        <family val="0"/>
      </rPr>
      <t>为空表。</t>
    </r>
  </si>
  <si>
    <t>目    录</t>
  </si>
  <si>
    <t>是否空表</t>
  </si>
  <si>
    <t>公开空表的理由</t>
  </si>
  <si>
    <t>一、2018年财政预算执行情况附表</t>
  </si>
  <si>
    <t>否</t>
  </si>
  <si>
    <t xml:space="preserve">  （一）2018年一般公共预算报表</t>
  </si>
  <si>
    <t xml:space="preserve">      表1 佳县2018年一般公共预算收入执行情况表</t>
  </si>
  <si>
    <t xml:space="preserve">      表2 佳县2018年一般公共预算支出执行情况表</t>
  </si>
  <si>
    <t xml:space="preserve">      表3 佳县2018年一般公共预算本级支出执行情况表</t>
  </si>
  <si>
    <t xml:space="preserve">      表4 佳县2018年一般公共预算税收返还和转移支付表</t>
  </si>
  <si>
    <t xml:space="preserve">      表5 佳县2018年政府一般债务限额和余额情况表</t>
  </si>
  <si>
    <t xml:space="preserve">  （二）2018年政府性基金预算报表</t>
  </si>
  <si>
    <t xml:space="preserve">      表6 佳县2018年政府性基金预算收入执行情况表</t>
  </si>
  <si>
    <t xml:space="preserve">      表7 佳县2018年政府性基金上级补助收入情况表</t>
  </si>
  <si>
    <t xml:space="preserve">      表8 佳县2018年政府性基金预算支出执行情况表</t>
  </si>
  <si>
    <t xml:space="preserve">      表9 佳县2018年本级政府性基金预算支出执行情况表</t>
  </si>
  <si>
    <t xml:space="preserve">      表10 佳县2018年政府专项债务限额和余额情况表</t>
  </si>
  <si>
    <t xml:space="preserve">  （三）2018年“三公”经费报表</t>
  </si>
  <si>
    <t xml:space="preserve">      表11 佳县2018年“三公”经费执行情况表</t>
  </si>
  <si>
    <t>二、2019年财政预算草案附表</t>
  </si>
  <si>
    <t xml:space="preserve">  （一）2019年一般公共预算报表</t>
  </si>
  <si>
    <t xml:space="preserve">      表12 佳县2019年一般公共预算收入预算表</t>
  </si>
  <si>
    <t xml:space="preserve">      表13 佳县2019年一般公共预算税收返还和转移支付预算表</t>
  </si>
  <si>
    <t xml:space="preserve">      表14 佳县2019年一般公共预算支出预算表</t>
  </si>
  <si>
    <t xml:space="preserve">      表15 佳县2019年一般公共预算本级支出预算表</t>
  </si>
  <si>
    <t xml:space="preserve">      表16 佳县2019年一般公共预算本级基本支出预算表</t>
  </si>
  <si>
    <t xml:space="preserve">      表17 佳县2019年一般公共预算本级支出功能分类预算表</t>
  </si>
  <si>
    <t xml:space="preserve">      表18 佳县2019年一般公共预算本级支出经济分类预算表</t>
  </si>
  <si>
    <t xml:space="preserve">      表19 佳县2019年一般公共预算支出功能分类预算表（旧科目）</t>
  </si>
  <si>
    <t xml:space="preserve">      表20 佳县2019年一般公共预算支出功能分类预算表（新科目）</t>
  </si>
  <si>
    <t xml:space="preserve">      表21 佳县2019年专项转移支付分项目收入预算表</t>
  </si>
  <si>
    <t>是</t>
  </si>
  <si>
    <t>无法预计</t>
  </si>
  <si>
    <t xml:space="preserve">      表22 2019年专项转移支付分乡镇预算情况表</t>
  </si>
  <si>
    <t xml:space="preserve">  （二）2019年政府性基金预算报表</t>
  </si>
  <si>
    <t xml:space="preserve">      表23 佳县2019年政府性基金收入预算表</t>
  </si>
  <si>
    <t xml:space="preserve">      表24 佳县2019年政府性基金支出预算表</t>
  </si>
  <si>
    <t xml:space="preserve">      表25 佳县2019年政府性基金上级补助收入预算表</t>
  </si>
  <si>
    <t xml:space="preserve">  （三）2019年国有资本经营预算报表</t>
  </si>
  <si>
    <t xml:space="preserve">      表26 本级2019年国有资本经营收入预算表</t>
  </si>
  <si>
    <t>无此项收入</t>
  </si>
  <si>
    <t xml:space="preserve">      表27 本级2019年国有资本经营支出预算表</t>
  </si>
  <si>
    <t>无此项支出</t>
  </si>
  <si>
    <t xml:space="preserve">  （四）2019年社会保险基金预算报表</t>
  </si>
  <si>
    <t xml:space="preserve">      表28 佳县2019年社会保险基金收入预算表</t>
  </si>
  <si>
    <t xml:space="preserve">      表29 佳县2019年社会保险基金支出预算表</t>
  </si>
  <si>
    <t xml:space="preserve">  （五）2019年“三公”经费报表</t>
  </si>
  <si>
    <t xml:space="preserve">      表30 佳县2019年“三公”经费预算表</t>
  </si>
  <si>
    <t>佳县2018年一般公共预算收入执行情况表</t>
  </si>
  <si>
    <t>单位：万元</t>
  </si>
  <si>
    <r>
      <t>项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目</t>
    </r>
  </si>
  <si>
    <t>2014年
预算数</t>
  </si>
  <si>
    <t>2014年
预算执行数</t>
  </si>
  <si>
    <t>2017年
决算数</t>
  </si>
  <si>
    <t>2018年
预算数</t>
  </si>
  <si>
    <t>2018年
执行数</t>
  </si>
  <si>
    <t>执行数
占预算%</t>
  </si>
  <si>
    <t>执行数
比上年
±%</t>
  </si>
  <si>
    <t>（一）税收收入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</si>
  <si>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、增值税</t>
    </r>
  </si>
  <si>
    <t xml:space="preserve">   2、企业所得税</t>
  </si>
  <si>
    <t xml:space="preserve">   3、个人所得税</t>
  </si>
  <si>
    <t xml:space="preserve">   4、资源税</t>
  </si>
  <si>
    <t xml:space="preserve">   5、城市维护建设税</t>
  </si>
  <si>
    <t xml:space="preserve">   6、房产税</t>
  </si>
  <si>
    <t xml:space="preserve">   7、印花税</t>
  </si>
  <si>
    <t xml:space="preserve">   8、城镇土地使用税</t>
  </si>
  <si>
    <t xml:space="preserve">   9、土地增值税</t>
  </si>
  <si>
    <t xml:space="preserve">   10、车船税</t>
  </si>
  <si>
    <t xml:space="preserve">   11、耕地占用税</t>
  </si>
  <si>
    <t xml:space="preserve">   12、契税</t>
  </si>
  <si>
    <t>（二）非税收入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</si>
  <si>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、专项收入</t>
    </r>
  </si>
  <si>
    <r>
      <t xml:space="preserve">   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、行政事业性收费</t>
    </r>
  </si>
  <si>
    <t xml:space="preserve">   3、罚没收入</t>
  </si>
  <si>
    <t xml:space="preserve">   4、国有资本经营收入</t>
  </si>
  <si>
    <t xml:space="preserve">   5、国有资产有偿使用收入</t>
  </si>
  <si>
    <t xml:space="preserve">   6、其他收入</t>
  </si>
  <si>
    <t>地方财政收入合计</t>
  </si>
  <si>
    <t>佳县2018年一般公共预算支出执行情况表</t>
  </si>
  <si>
    <t>项         目</t>
  </si>
  <si>
    <t>1、一般公共服务</t>
  </si>
  <si>
    <t>2、国防</t>
  </si>
  <si>
    <t>3、公共安全</t>
  </si>
  <si>
    <t>4、教育</t>
  </si>
  <si>
    <t>5、科学技术</t>
  </si>
  <si>
    <t>6、文化体育与传媒</t>
  </si>
  <si>
    <t>7、社会保障和就业</t>
  </si>
  <si>
    <t>8、医疗卫生与计划生育</t>
  </si>
  <si>
    <t>9、节能环保</t>
  </si>
  <si>
    <t>10、城乡社区</t>
  </si>
  <si>
    <t>11、农林水</t>
  </si>
  <si>
    <t>12、交通运输</t>
  </si>
  <si>
    <t>13、资源勘探信息等</t>
  </si>
  <si>
    <t>14、商业服务业等</t>
  </si>
  <si>
    <t>15、金融</t>
  </si>
  <si>
    <t>16、国土海洋气象等</t>
  </si>
  <si>
    <t>17、住房保障支出</t>
  </si>
  <si>
    <t>18、粮油物资储备</t>
  </si>
  <si>
    <t>19、债务付息</t>
  </si>
  <si>
    <t>20、债务发行费用</t>
  </si>
  <si>
    <t>-</t>
  </si>
  <si>
    <t>支出合计</t>
  </si>
  <si>
    <t>佳县2018年一般公共预算本级支出执行情况表</t>
  </si>
  <si>
    <t>2018年
调整数</t>
  </si>
  <si>
    <t>执行数
占调整数%</t>
  </si>
  <si>
    <t>21、其他支出</t>
  </si>
  <si>
    <t>合　　　计</t>
  </si>
  <si>
    <t>佳县2018年一般公共预算税收返还和转移支付表</t>
  </si>
  <si>
    <t>项  目</t>
  </si>
  <si>
    <t>金  额</t>
  </si>
  <si>
    <t>上级补助收入合计</t>
  </si>
  <si>
    <t xml:space="preserve">  返还性收入</t>
  </si>
  <si>
    <t xml:space="preserve">        所得税基数返还收入</t>
  </si>
  <si>
    <t xml:space="preserve">        成品油税费改革税收返还收入</t>
  </si>
  <si>
    <t xml:space="preserve">        增值税税收返还收入</t>
  </si>
  <si>
    <t xml:space="preserve">        消费税税收返还收入</t>
  </si>
  <si>
    <t xml:space="preserve">        增值税“五五分享”税收返还收入</t>
  </si>
  <si>
    <t xml:space="preserve">        其他税收返还收入</t>
  </si>
  <si>
    <t xml:space="preserve">  一般性转移支付收入</t>
  </si>
  <si>
    <t xml:space="preserve">       体制补助收入</t>
  </si>
  <si>
    <t xml:space="preserve">       均衡性转移支付收入</t>
  </si>
  <si>
    <t xml:space="preserve">       县级基本财力保障机制奖补资金收入</t>
  </si>
  <si>
    <t xml:space="preserve">       结算补助收入</t>
  </si>
  <si>
    <t xml:space="preserve">       基层公检法司转移支付收入</t>
  </si>
  <si>
    <t xml:space="preserve">       城乡义务教育转移支付收入</t>
  </si>
  <si>
    <t xml:space="preserve">       基本养老金转移支付收入</t>
  </si>
  <si>
    <t xml:space="preserve">       农村综合改革转移支付收入</t>
  </si>
  <si>
    <t xml:space="preserve">       重点生态功能区转移支付收入</t>
  </si>
  <si>
    <t xml:space="preserve">       固定数额补助收入</t>
  </si>
  <si>
    <t xml:space="preserve">       革命老区转移支付收入</t>
  </si>
  <si>
    <t xml:space="preserve">       贫困地区转移支付收入</t>
  </si>
  <si>
    <t xml:space="preserve">  专项转移支付收入</t>
  </si>
  <si>
    <t xml:space="preserve">       一般公共服务</t>
  </si>
  <si>
    <t xml:space="preserve">       国防</t>
  </si>
  <si>
    <t xml:space="preserve">       公共安全</t>
  </si>
  <si>
    <t xml:space="preserve">       教育</t>
  </si>
  <si>
    <t xml:space="preserve">       科学技术</t>
  </si>
  <si>
    <t xml:space="preserve">       文化体育与传媒</t>
  </si>
  <si>
    <t xml:space="preserve">       社会保障和就业</t>
  </si>
  <si>
    <t xml:space="preserve">       医疗卫生与计划生育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</si>
  <si>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</si>
  <si>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</si>
  <si>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</si>
  <si>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</si>
  <si>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资源勘探信息等</t>
  </si>
  <si>
    <t xml:space="preserve">       商业服务业等</t>
  </si>
  <si>
    <t xml:space="preserve">       金融</t>
  </si>
  <si>
    <t xml:space="preserve">       国土海洋气象等</t>
  </si>
  <si>
    <t xml:space="preserve">       住房保障</t>
  </si>
  <si>
    <t xml:space="preserve">       粮油物资储备</t>
  </si>
  <si>
    <t>佳县2018年政府一般债务限额和余额情况表</t>
  </si>
  <si>
    <t>项    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</si>
  <si>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</si>
  <si>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</si>
  <si>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</si>
  <si>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</si>
  <si>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</si>
  <si>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</si>
  <si>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2017年末地方政府债务余额</t>
  </si>
  <si>
    <t>2018年地方政府债务余额限额(预算数)</t>
  </si>
  <si>
    <t>2018年地方政府债务(转贷)收入</t>
  </si>
  <si>
    <t>2018年地方政府债务还本支出</t>
  </si>
  <si>
    <t>2018年采用其他方式化解的债务本金</t>
  </si>
  <si>
    <t>年末地方政府债务余额</t>
  </si>
  <si>
    <t>佳县2018年政府性基金预算收入执行情况表</t>
  </si>
  <si>
    <t>收入项目</t>
  </si>
  <si>
    <t>2013年
完成数</t>
  </si>
  <si>
    <t>年初
预算数</t>
  </si>
  <si>
    <t>一、本级收入</t>
  </si>
  <si>
    <t>1、新型墙体材料专项基金收入</t>
  </si>
  <si>
    <t>2、国有土地使用权出让收入</t>
  </si>
  <si>
    <t>3、城市基础设施配套费收入</t>
  </si>
  <si>
    <t>4、其他政府性基金收入</t>
  </si>
  <si>
    <t>二、上级补助收入</t>
  </si>
  <si>
    <t>收入合计</t>
  </si>
  <si>
    <t>二、上年结余结转收入</t>
  </si>
  <si>
    <t>1、国家电影事业发展专项资金</t>
  </si>
  <si>
    <t>2、大中型水库移民后期扶持基金</t>
  </si>
  <si>
    <t>3、国有土地收益基金</t>
  </si>
  <si>
    <t>4、农业土地开发资金</t>
  </si>
  <si>
    <t>5、城市基础设施配套费</t>
  </si>
  <si>
    <t>6、新型墙体材料专项基金</t>
  </si>
  <si>
    <t>7、彩票公益金</t>
  </si>
  <si>
    <t>8、其他政府性基金收入</t>
  </si>
  <si>
    <t>佳县2018年政府性基金上级补助收入情况表</t>
  </si>
  <si>
    <t>决算数</t>
  </si>
  <si>
    <t>备注</t>
  </si>
  <si>
    <t xml:space="preserve">  大中型水库移民后期扶持基金收入</t>
  </si>
  <si>
    <t xml:space="preserve">  国有土地使用权出让相关收入</t>
  </si>
  <si>
    <t xml:space="preserve">  旅游发展基金收入</t>
  </si>
  <si>
    <t xml:space="preserve">  彩票公益金收入</t>
  </si>
  <si>
    <t>合    计</t>
  </si>
  <si>
    <t>佳县2018年政府性基金预算支出执行情况表</t>
  </si>
  <si>
    <t>支出项目</t>
  </si>
  <si>
    <t>执行数
比上年增减</t>
  </si>
  <si>
    <t>政府性基金支出</t>
  </si>
  <si>
    <t>1、大中型水库移民后期扶持基金支出</t>
  </si>
  <si>
    <t>2、国有土地使用权出让相关支出</t>
  </si>
  <si>
    <t>3、新增建设用地土地有偿使用费相关支出</t>
  </si>
  <si>
    <t>4、旅游发展基金支出</t>
  </si>
  <si>
    <t>5、彩票公益金相关支出</t>
  </si>
  <si>
    <t>5、其他政府性基金相关支出</t>
  </si>
  <si>
    <t>合      计</t>
  </si>
  <si>
    <t>调出资金</t>
  </si>
  <si>
    <t>3、国有土地使用权出让金</t>
  </si>
  <si>
    <t>4、国有土地收益基金</t>
  </si>
  <si>
    <t>5、农业土地开发资金</t>
  </si>
  <si>
    <t>6、城市基础设施配套费</t>
  </si>
  <si>
    <t>7、新型墙体材料专项基金</t>
  </si>
  <si>
    <t>8、旅游发展基金支出</t>
  </si>
  <si>
    <t>9、彩票公益金</t>
  </si>
  <si>
    <t>10、其他政府性基金收入</t>
  </si>
  <si>
    <t>总      计</t>
  </si>
  <si>
    <t>佳县2018年本级政府性基金预算支出执行情况表</t>
  </si>
  <si>
    <t>本级支出</t>
  </si>
  <si>
    <t>1、国有土地使用权出让</t>
  </si>
  <si>
    <t>2、城市基础设施配套费</t>
  </si>
  <si>
    <t>3、其他政府性基金支出</t>
  </si>
  <si>
    <t>佳县2018年政府专项债务限额和余额情况表</t>
  </si>
  <si>
    <t>专项债务</t>
  </si>
  <si>
    <t>专项债券</t>
  </si>
  <si>
    <t>其他专项债务</t>
  </si>
  <si>
    <t>佳县2018年“三公”经费执行情况表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</si>
  <si>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年执行数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</si>
  <si>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</si>
  <si>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三公经费</t>
  </si>
  <si>
    <t>合计</t>
  </si>
  <si>
    <r>
      <t>“三公”经费较201</t>
    </r>
    <r>
      <rPr>
        <sz val="11"/>
        <rFont val="宋体"/>
        <family val="0"/>
      </rPr>
      <t>6</t>
    </r>
    <r>
      <rPr>
        <sz val="11"/>
        <rFont val="宋体"/>
        <family val="0"/>
      </rPr>
      <t>年执行数下降%</t>
    </r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</si>
  <si>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</si>
  <si>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</si>
  <si>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</si>
  <si>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</si>
  <si>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</si>
  <si>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佳县2019年一般公共预算收入预算表</t>
  </si>
  <si>
    <t>2019年
预算数</t>
  </si>
  <si>
    <t>较上年增减</t>
  </si>
  <si>
    <t>决算数比
预算±%</t>
  </si>
  <si>
    <t>金额</t>
  </si>
  <si>
    <t>百分比(%)</t>
  </si>
  <si>
    <t xml:space="preserve">   13、环境保护税</t>
  </si>
  <si>
    <t xml:space="preserve">   4、国有资产有偿使用收入</t>
  </si>
  <si>
    <t xml:space="preserve">   5、其他收入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</si>
  <si>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、一般补助收入</t>
    </r>
  </si>
  <si>
    <r>
      <t xml:space="preserve">   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、专项补助收入</t>
    </r>
  </si>
  <si>
    <t>三、地方政府债券转贷收入</t>
  </si>
  <si>
    <t>四、调入资金（预算稳定调节基金）</t>
  </si>
  <si>
    <t>五、上年结余</t>
  </si>
  <si>
    <r>
      <t>合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计</t>
    </r>
  </si>
  <si>
    <t>佳县2019年一般公共预算税收返还和转移支付预算表</t>
  </si>
  <si>
    <t xml:space="preserve"> 增值税税收返还收入</t>
  </si>
  <si>
    <t xml:space="preserve"> 消费税税收返还收入</t>
  </si>
  <si>
    <t xml:space="preserve"> 增值税“五五分享”税收返还收入</t>
  </si>
  <si>
    <t xml:space="preserve"> 其他税收返还收入</t>
  </si>
  <si>
    <t>佳县2019年一般公共预算支出预算表</t>
  </si>
  <si>
    <t>一、总支出</t>
  </si>
  <si>
    <t>19、预备费</t>
  </si>
  <si>
    <t>20、债务付息</t>
  </si>
  <si>
    <t>21、债务发行费用</t>
  </si>
  <si>
    <t>三、上解支出</t>
  </si>
  <si>
    <t>合       计</t>
  </si>
  <si>
    <t>地方政府债券还本</t>
  </si>
  <si>
    <t>补充预算稳定调节基金</t>
  </si>
  <si>
    <t>结转下年支出</t>
  </si>
  <si>
    <t>总       计</t>
  </si>
  <si>
    <t>佳县2019年一般公共预算本级支出预算表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</si>
  <si>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
执行数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</si>
  <si>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
预算数</t>
    </r>
  </si>
  <si>
    <t>19、灾害防治及应急管理</t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</si>
  <si>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、债务付息</t>
    </r>
  </si>
  <si>
    <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、预备费</t>
    </r>
  </si>
  <si>
    <t>佳县2019年一般公共预算本级基本支出预算表</t>
  </si>
  <si>
    <t>基本支出预算数</t>
  </si>
  <si>
    <t>21、预备费</t>
  </si>
  <si>
    <t>佳县2019年一般公共预算本级支出功能分类预算表</t>
  </si>
  <si>
    <t>科目编码</t>
  </si>
  <si>
    <t>科目名称</t>
  </si>
  <si>
    <t>金额（万元）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</si>
  <si>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</si>
  <si>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</si>
  <si>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</si>
  <si>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</si>
  <si>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</si>
  <si>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</si>
  <si>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</si>
  <si>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</si>
  <si>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</si>
  <si>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</si>
  <si>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</si>
  <si>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</si>
  <si>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</si>
  <si>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</si>
  <si>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</si>
  <si>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</si>
  <si>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</si>
  <si>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</si>
  <si>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</si>
  <si>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</si>
  <si>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</si>
  <si>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</si>
  <si>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</si>
  <si>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</si>
  <si>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</si>
  <si>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</si>
  <si>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</si>
  <si>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</si>
  <si>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</si>
  <si>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</si>
  <si>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</si>
  <si>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</si>
  <si>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</si>
  <si>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</si>
  <si>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</si>
  <si>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</si>
  <si>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</si>
  <si>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</si>
  <si>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</si>
  <si>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</si>
  <si>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</si>
  <si>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</si>
  <si>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</si>
  <si>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</si>
  <si>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</si>
  <si>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</si>
  <si>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</si>
  <si>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</si>
  <si>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</si>
  <si>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</si>
  <si>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</si>
  <si>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</si>
  <si>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</si>
  <si>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</si>
  <si>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</si>
  <si>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</si>
  <si>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</si>
  <si>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</si>
  <si>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</si>
  <si>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</si>
  <si>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</si>
  <si>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</si>
  <si>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</si>
  <si>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</si>
  <si>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</si>
  <si>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</si>
  <si>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</si>
  <si>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</si>
  <si>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</si>
  <si>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</si>
  <si>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</si>
  <si>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</si>
  <si>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</si>
  <si>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</si>
  <si>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</si>
  <si>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</si>
  <si>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</si>
  <si>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</si>
  <si>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</si>
  <si>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</si>
  <si>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</si>
  <si>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</si>
  <si>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</si>
  <si>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</si>
  <si>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</si>
  <si>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</si>
  <si>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</si>
  <si>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</si>
  <si>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</si>
  <si>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</si>
  <si>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</si>
  <si>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</si>
  <si>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</si>
  <si>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</si>
  <si>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</si>
  <si>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</si>
  <si>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</si>
  <si>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</si>
  <si>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</si>
  <si>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</si>
  <si>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</si>
  <si>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</si>
  <si>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</si>
  <si>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</si>
  <si>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</si>
  <si>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</si>
  <si>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</si>
  <si>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</si>
  <si>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</si>
  <si>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</si>
  <si>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</si>
  <si>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</si>
  <si>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</si>
  <si>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</si>
  <si>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</si>
  <si>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</si>
  <si>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</si>
  <si>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</si>
  <si>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</si>
  <si>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</si>
  <si>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</si>
  <si>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</si>
  <si>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</si>
  <si>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</si>
  <si>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</si>
  <si>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</si>
  <si>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</si>
  <si>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</si>
  <si>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</si>
  <si>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</si>
  <si>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</si>
  <si>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</si>
  <si>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</si>
  <si>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</si>
  <si>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</si>
  <si>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</si>
  <si>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</si>
  <si>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</si>
  <si>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</si>
  <si>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</si>
  <si>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</si>
  <si>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</si>
  <si>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</si>
  <si>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</si>
  <si>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</si>
  <si>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</si>
  <si>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</si>
  <si>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</si>
  <si>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</si>
  <si>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</si>
  <si>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</si>
  <si>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</si>
  <si>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</si>
  <si>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</si>
  <si>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</si>
  <si>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</si>
  <si>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</si>
  <si>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</si>
  <si>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</si>
  <si>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</si>
  <si>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</si>
  <si>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</si>
  <si>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</si>
  <si>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</si>
  <si>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</si>
  <si>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</si>
  <si>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</si>
  <si>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</si>
  <si>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</si>
  <si>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</si>
  <si>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</si>
  <si>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</si>
  <si>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</si>
  <si>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</si>
  <si>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</si>
  <si>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</si>
  <si>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</si>
  <si>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</si>
  <si>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</si>
  <si>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</si>
  <si>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</si>
  <si>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</si>
  <si>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</si>
  <si>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</si>
  <si>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</si>
  <si>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</si>
  <si>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</si>
  <si>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</si>
  <si>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</si>
  <si>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</si>
  <si>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</si>
  <si>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</si>
  <si>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</si>
  <si>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</si>
  <si>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</si>
  <si>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</si>
  <si>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</si>
  <si>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</si>
  <si>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</si>
  <si>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</si>
  <si>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</si>
  <si>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</si>
  <si>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</si>
  <si>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</si>
  <si>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</si>
  <si>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</si>
  <si>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</si>
  <si>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</si>
  <si>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</si>
  <si>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</si>
  <si>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</si>
  <si>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</si>
  <si>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</si>
  <si>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</si>
  <si>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</si>
  <si>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</si>
  <si>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</si>
  <si>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</si>
  <si>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</si>
  <si>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</si>
  <si>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</si>
  <si>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</si>
  <si>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</si>
  <si>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</si>
  <si>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</si>
  <si>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</si>
  <si>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</si>
  <si>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</si>
  <si>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</si>
  <si>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</si>
  <si>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</si>
  <si>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</si>
  <si>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</si>
  <si>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</si>
  <si>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</si>
  <si>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</si>
  <si>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</si>
  <si>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</si>
  <si>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</si>
  <si>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</si>
  <si>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</si>
  <si>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</si>
  <si>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</si>
  <si>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</si>
  <si>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</si>
  <si>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</si>
  <si>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</si>
  <si>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</si>
  <si>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</si>
  <si>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</si>
  <si>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</si>
  <si>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</si>
  <si>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</si>
  <si>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</si>
  <si>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</si>
  <si>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</si>
  <si>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</si>
  <si>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</si>
  <si>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</si>
  <si>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</si>
  <si>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</si>
  <si>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</si>
  <si>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</si>
  <si>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</si>
  <si>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</si>
  <si>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</si>
  <si>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</si>
  <si>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</si>
  <si>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</si>
  <si>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</si>
  <si>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</si>
  <si>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</si>
  <si>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</si>
  <si>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</si>
  <si>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</si>
  <si>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</si>
  <si>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</si>
  <si>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</si>
  <si>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</si>
  <si>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</si>
  <si>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</si>
  <si>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</si>
  <si>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</si>
  <si>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</si>
  <si>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</si>
  <si>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</si>
  <si>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</si>
  <si>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</si>
  <si>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</si>
  <si>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</si>
  <si>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</si>
  <si>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</si>
  <si>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</si>
  <si>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</si>
  <si>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</si>
  <si>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</si>
  <si>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</si>
  <si>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</si>
  <si>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</si>
  <si>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</si>
  <si>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</si>
  <si>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</si>
  <si>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</si>
  <si>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</si>
  <si>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</si>
  <si>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</si>
  <si>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</si>
  <si>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</si>
  <si>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</si>
  <si>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</si>
  <si>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</si>
  <si>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</si>
  <si>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</si>
  <si>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</si>
  <si>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</si>
  <si>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</si>
  <si>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</si>
  <si>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</si>
  <si>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</si>
  <si>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</si>
  <si>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</si>
  <si>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</si>
  <si>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</si>
  <si>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</si>
  <si>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</si>
  <si>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</si>
  <si>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</si>
  <si>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</si>
  <si>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</si>
  <si>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</si>
  <si>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</si>
  <si>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</si>
  <si>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</si>
  <si>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</si>
  <si>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</si>
  <si>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</si>
  <si>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</si>
  <si>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</si>
  <si>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</si>
  <si>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</si>
  <si>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</si>
  <si>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</si>
  <si>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</si>
  <si>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</si>
  <si>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</si>
  <si>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</si>
  <si>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</si>
  <si>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</si>
  <si>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</si>
  <si>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</si>
  <si>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</si>
  <si>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</si>
  <si>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</si>
  <si>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</si>
  <si>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</si>
  <si>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</si>
  <si>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</si>
  <si>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</si>
  <si>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</si>
  <si>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</si>
  <si>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</si>
  <si>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</si>
  <si>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</si>
  <si>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</si>
  <si>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</si>
  <si>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</si>
  <si>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</si>
  <si>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</si>
  <si>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</si>
  <si>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</si>
  <si>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</si>
  <si>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</si>
  <si>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</si>
  <si>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</si>
  <si>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</si>
  <si>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</si>
  <si>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</si>
  <si>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</si>
  <si>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</si>
  <si>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</si>
  <si>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</si>
  <si>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</si>
  <si>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</si>
  <si>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</si>
  <si>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</si>
  <si>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</si>
  <si>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</si>
  <si>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</si>
  <si>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</si>
  <si>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</si>
  <si>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</si>
  <si>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</si>
  <si>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</si>
  <si>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</si>
  <si>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</si>
  <si>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</si>
  <si>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</si>
  <si>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</si>
  <si>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</si>
  <si>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</si>
  <si>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</si>
  <si>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</si>
  <si>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</si>
  <si>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</si>
  <si>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</si>
  <si>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</si>
  <si>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</si>
  <si>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</si>
  <si>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</si>
  <si>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</si>
  <si>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</si>
  <si>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</si>
  <si>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</si>
  <si>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</si>
  <si>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</si>
  <si>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</si>
  <si>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</si>
  <si>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</si>
  <si>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</si>
  <si>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</si>
  <si>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</si>
  <si>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</si>
  <si>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</si>
  <si>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</si>
  <si>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</si>
  <si>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</si>
  <si>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</si>
  <si>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</si>
  <si>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</si>
  <si>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</si>
  <si>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</si>
  <si>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</si>
  <si>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</si>
  <si>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</si>
  <si>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</si>
  <si>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</si>
  <si>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</si>
  <si>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</si>
  <si>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</si>
  <si>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</si>
  <si>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</si>
  <si>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</si>
  <si>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</si>
  <si>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</si>
  <si>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</si>
  <si>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</si>
  <si>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</si>
  <si>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</si>
  <si>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</si>
  <si>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</si>
  <si>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</si>
  <si>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</si>
  <si>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</si>
  <si>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</si>
  <si>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</si>
  <si>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</si>
  <si>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</si>
  <si>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</si>
  <si>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</si>
  <si>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</si>
  <si>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</si>
  <si>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</si>
  <si>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</si>
  <si>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</si>
  <si>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</si>
  <si>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</si>
  <si>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</si>
  <si>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</si>
  <si>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</si>
  <si>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</si>
  <si>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</si>
  <si>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</si>
  <si>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</si>
  <si>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</si>
  <si>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</si>
  <si>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</si>
  <si>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</si>
  <si>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</si>
  <si>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</si>
  <si>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</si>
  <si>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</si>
  <si>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</si>
  <si>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</si>
  <si>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</si>
  <si>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</si>
  <si>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</si>
  <si>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</si>
  <si>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</si>
  <si>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</si>
  <si>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</si>
  <si>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</si>
  <si>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</si>
  <si>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</si>
  <si>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</si>
  <si>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</si>
  <si>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</si>
  <si>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</si>
  <si>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</si>
  <si>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</si>
  <si>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</si>
  <si>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</si>
  <si>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</si>
  <si>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</si>
  <si>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</si>
  <si>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</si>
  <si>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</si>
  <si>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</si>
  <si>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</si>
  <si>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</si>
  <si>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</si>
  <si>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</si>
  <si>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</si>
  <si>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</si>
  <si>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</si>
  <si>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</si>
  <si>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</si>
  <si>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</si>
  <si>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</si>
  <si>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</si>
  <si>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</si>
  <si>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</si>
  <si>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</si>
  <si>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</si>
  <si>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</si>
  <si>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</si>
  <si>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</si>
  <si>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</si>
  <si>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</si>
  <si>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</si>
  <si>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</si>
  <si>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</si>
  <si>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</si>
  <si>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</si>
  <si>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</si>
  <si>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</si>
  <si>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</si>
  <si>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</si>
  <si>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</si>
  <si>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</si>
  <si>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</si>
  <si>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</si>
  <si>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</si>
  <si>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</si>
  <si>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</si>
  <si>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</si>
  <si>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</si>
  <si>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</si>
  <si>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</si>
  <si>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</si>
  <si>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</si>
  <si>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</si>
  <si>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</si>
  <si>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</si>
  <si>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</si>
  <si>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</si>
  <si>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</si>
  <si>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</si>
  <si>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</si>
  <si>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</si>
  <si>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</si>
  <si>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</si>
  <si>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</si>
  <si>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</si>
  <si>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</si>
  <si>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</si>
  <si>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</si>
  <si>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</si>
  <si>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</si>
  <si>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</si>
  <si>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</si>
  <si>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</si>
  <si>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</si>
  <si>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</si>
  <si>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</si>
  <si>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</si>
  <si>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</si>
  <si>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</si>
  <si>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</si>
  <si>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</si>
  <si>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</si>
  <si>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</si>
  <si>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</si>
  <si>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</si>
  <si>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</si>
  <si>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</si>
  <si>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</si>
  <si>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</si>
  <si>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</si>
  <si>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</si>
  <si>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</si>
  <si>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</si>
  <si>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</si>
  <si>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</si>
  <si>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</si>
  <si>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</si>
  <si>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</si>
  <si>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</si>
  <si>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</si>
  <si>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</si>
  <si>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</si>
  <si>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</si>
  <si>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</si>
  <si>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</si>
  <si>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</si>
  <si>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</si>
  <si>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</si>
  <si>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</si>
  <si>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</si>
  <si>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</si>
  <si>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</si>
  <si>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</si>
  <si>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</si>
  <si>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</si>
  <si>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</si>
  <si>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</si>
  <si>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</si>
  <si>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</si>
  <si>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</si>
  <si>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</si>
  <si>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</si>
  <si>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</si>
  <si>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</si>
  <si>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</si>
  <si>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</si>
  <si>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</si>
  <si>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</si>
  <si>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</si>
  <si>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</si>
  <si>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</si>
  <si>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</si>
  <si>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</si>
  <si>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</si>
  <si>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</si>
  <si>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</si>
  <si>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</si>
  <si>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</si>
  <si>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</si>
  <si>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</si>
  <si>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</si>
  <si>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</si>
  <si>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</si>
  <si>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</si>
  <si>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</si>
  <si>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</si>
  <si>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</si>
  <si>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</si>
  <si>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</si>
  <si>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</si>
  <si>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</si>
  <si>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</si>
  <si>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</si>
  <si>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</si>
  <si>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</si>
  <si>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</si>
  <si>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</si>
  <si>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</si>
  <si>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</si>
  <si>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</si>
  <si>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</si>
  <si>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</si>
  <si>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</si>
  <si>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</si>
  <si>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</si>
  <si>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</si>
  <si>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</si>
  <si>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</si>
  <si>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</si>
  <si>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</si>
  <si>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</si>
  <si>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</si>
  <si>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</si>
  <si>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</si>
  <si>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</si>
  <si>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</si>
  <si>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</si>
  <si>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</si>
  <si>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</si>
  <si>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</si>
  <si>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</si>
  <si>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</si>
  <si>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</si>
  <si>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</si>
  <si>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</si>
  <si>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</si>
  <si>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</si>
  <si>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</si>
  <si>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</si>
  <si>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</si>
  <si>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</si>
  <si>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</si>
  <si>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</si>
  <si>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</si>
  <si>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</si>
  <si>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</si>
  <si>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</si>
  <si>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</si>
  <si>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</si>
  <si>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</si>
  <si>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</si>
  <si>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</si>
  <si>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</si>
  <si>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</si>
  <si>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</si>
  <si>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</si>
  <si>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</si>
  <si>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</si>
  <si>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</si>
  <si>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</si>
  <si>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</si>
  <si>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</si>
  <si>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</si>
  <si>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</si>
  <si>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</si>
  <si>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</si>
  <si>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</si>
  <si>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</si>
  <si>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</si>
  <si>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</si>
  <si>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</si>
  <si>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</si>
  <si>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</si>
  <si>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</si>
  <si>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</si>
  <si>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</si>
  <si>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</si>
  <si>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</si>
  <si>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</si>
  <si>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</si>
  <si>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</si>
  <si>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</si>
  <si>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</si>
  <si>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</si>
  <si>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</si>
  <si>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</si>
  <si>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</si>
  <si>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</si>
  <si>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</si>
  <si>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</si>
  <si>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</si>
  <si>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</si>
  <si>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</si>
  <si>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</si>
  <si>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</si>
  <si>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</si>
  <si>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</si>
  <si>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</si>
  <si>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</si>
  <si>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</si>
  <si>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</si>
  <si>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</si>
  <si>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</si>
  <si>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</si>
  <si>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</si>
  <si>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</si>
  <si>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</si>
  <si>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</si>
  <si>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</si>
  <si>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</si>
  <si>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</si>
  <si>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</si>
  <si>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</si>
  <si>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</si>
  <si>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</si>
  <si>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</si>
  <si>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</si>
  <si>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</si>
  <si>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</si>
  <si>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</si>
  <si>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</si>
  <si>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</si>
  <si>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</si>
  <si>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</si>
  <si>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</si>
  <si>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</si>
  <si>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</si>
  <si>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</si>
  <si>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</si>
  <si>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</si>
  <si>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</si>
  <si>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</si>
  <si>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</si>
  <si>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</si>
  <si>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</si>
  <si>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</si>
  <si>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</si>
  <si>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</si>
  <si>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</si>
  <si>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</si>
  <si>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</si>
  <si>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</si>
  <si>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</si>
  <si>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</si>
  <si>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</si>
  <si>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</si>
  <si>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</si>
  <si>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</si>
  <si>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</si>
  <si>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</si>
  <si>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</si>
  <si>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</si>
  <si>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</si>
  <si>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</si>
  <si>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</si>
  <si>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</si>
  <si>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</si>
  <si>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</si>
  <si>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</si>
  <si>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</si>
  <si>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</si>
  <si>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</si>
  <si>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</si>
  <si>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</si>
  <si>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</si>
  <si>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</si>
  <si>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</si>
  <si>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</si>
  <si>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</si>
  <si>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</si>
  <si>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</si>
  <si>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</si>
  <si>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</si>
  <si>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</si>
  <si>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</si>
  <si>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</si>
  <si>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</si>
  <si>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</si>
  <si>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</si>
  <si>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</si>
  <si>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</si>
  <si>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</si>
  <si>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</si>
  <si>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</si>
  <si>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</si>
  <si>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</si>
  <si>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</si>
  <si>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</si>
  <si>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</si>
  <si>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</si>
  <si>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</si>
  <si>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</si>
  <si>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</si>
  <si>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</si>
  <si>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</si>
  <si>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</si>
  <si>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</si>
  <si>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</si>
  <si>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</si>
  <si>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</si>
  <si>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</si>
  <si>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</si>
  <si>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</si>
  <si>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</si>
  <si>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</si>
  <si>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</si>
  <si>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</si>
  <si>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</si>
  <si>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</si>
  <si>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</si>
  <si>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</si>
  <si>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</si>
  <si>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</si>
  <si>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</si>
  <si>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</si>
  <si>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</si>
  <si>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</si>
  <si>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</si>
  <si>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</si>
  <si>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</si>
  <si>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</si>
  <si>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</si>
  <si>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</si>
  <si>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</si>
  <si>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</si>
  <si>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</si>
  <si>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</si>
  <si>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</si>
  <si>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</si>
  <si>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</si>
  <si>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</si>
  <si>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</si>
  <si>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</si>
  <si>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</si>
  <si>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</si>
  <si>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</si>
  <si>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</si>
  <si>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</si>
  <si>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</si>
  <si>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</si>
  <si>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</si>
  <si>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</si>
  <si>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</si>
  <si>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</si>
  <si>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</si>
  <si>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</si>
  <si>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</si>
  <si>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</si>
  <si>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</si>
  <si>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</si>
  <si>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</si>
  <si>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</si>
  <si>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</si>
  <si>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</si>
  <si>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</si>
  <si>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</si>
  <si>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</si>
  <si>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</si>
  <si>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</si>
  <si>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</si>
  <si>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</si>
  <si>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</si>
  <si>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</si>
  <si>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</si>
  <si>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</si>
  <si>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</si>
  <si>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</si>
  <si>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</si>
  <si>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</si>
  <si>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</si>
  <si>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</si>
  <si>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</si>
  <si>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</si>
  <si>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</si>
  <si>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</si>
  <si>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</si>
  <si>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</si>
  <si>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</si>
  <si>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</si>
  <si>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</si>
  <si>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</si>
  <si>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</si>
  <si>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</si>
  <si>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</si>
  <si>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</si>
  <si>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</si>
  <si>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</si>
  <si>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</si>
  <si>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</si>
  <si>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</si>
  <si>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</si>
  <si>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</si>
  <si>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</si>
  <si>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</si>
  <si>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</si>
  <si>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</si>
  <si>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</si>
  <si>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</si>
  <si>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</si>
  <si>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</si>
  <si>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</si>
  <si>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</si>
  <si>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</si>
  <si>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</si>
  <si>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</si>
  <si>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</si>
  <si>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</si>
  <si>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</si>
  <si>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</si>
  <si>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</si>
  <si>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</si>
  <si>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</si>
  <si>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</si>
  <si>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</si>
  <si>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</si>
  <si>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</si>
  <si>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</si>
  <si>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</si>
  <si>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</si>
  <si>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</si>
  <si>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</si>
  <si>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</si>
  <si>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</si>
  <si>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</si>
  <si>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</si>
  <si>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</si>
  <si>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</si>
  <si>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</si>
  <si>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</si>
  <si>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</si>
  <si>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</si>
  <si>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</si>
  <si>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</si>
  <si>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</si>
  <si>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</si>
  <si>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</si>
  <si>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</si>
  <si>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</si>
  <si>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</si>
  <si>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</si>
  <si>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</si>
  <si>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</si>
  <si>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</si>
  <si>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</si>
  <si>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</si>
  <si>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</si>
  <si>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</si>
  <si>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</si>
  <si>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</si>
  <si>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</si>
  <si>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</si>
  <si>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</si>
  <si>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</si>
  <si>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</si>
  <si>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</si>
  <si>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</si>
  <si>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</si>
  <si>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</si>
  <si>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</si>
  <si>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</si>
  <si>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</si>
  <si>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</si>
  <si>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</si>
  <si>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</si>
  <si>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</si>
  <si>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</si>
  <si>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</si>
  <si>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</si>
  <si>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</si>
  <si>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</si>
  <si>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</si>
  <si>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</si>
  <si>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</si>
  <si>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</si>
  <si>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</si>
  <si>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</si>
  <si>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</si>
  <si>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</si>
  <si>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</si>
  <si>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</si>
  <si>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</si>
  <si>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</si>
  <si>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</si>
  <si>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</si>
  <si>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</si>
  <si>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</si>
  <si>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</si>
  <si>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</si>
  <si>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</si>
  <si>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</si>
  <si>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</si>
  <si>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</si>
  <si>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</si>
  <si>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</si>
  <si>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</si>
  <si>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</si>
  <si>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</si>
  <si>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</si>
  <si>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</si>
  <si>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</si>
  <si>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</si>
  <si>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</si>
  <si>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</si>
  <si>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</si>
  <si>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</si>
  <si>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</si>
  <si>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</si>
  <si>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</si>
  <si>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佳县2019年一般公共预算本级支出经济分类预算表</t>
  </si>
  <si>
    <t>类</t>
  </si>
  <si>
    <t>款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</si>
  <si>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</si>
  <si>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</si>
  <si>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</si>
  <si>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</si>
  <si>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</si>
  <si>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</si>
  <si>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</si>
  <si>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</si>
  <si>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</si>
  <si>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</si>
  <si>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</si>
  <si>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</si>
  <si>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</si>
  <si>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</si>
  <si>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</si>
  <si>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</si>
  <si>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</si>
  <si>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</si>
  <si>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</si>
  <si>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</si>
  <si>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</si>
  <si>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</si>
  <si>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</si>
  <si>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</si>
  <si>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</si>
  <si>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</si>
  <si>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</si>
  <si>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</si>
  <si>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</si>
  <si>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</si>
  <si>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</si>
  <si>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</si>
  <si>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</si>
  <si>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</si>
  <si>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</si>
  <si>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</si>
  <si>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</si>
  <si>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</si>
  <si>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</si>
  <si>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</si>
  <si>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</si>
  <si>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24</t>
  </si>
  <si>
    <t>被装购置费</t>
  </si>
  <si>
    <t>26</t>
  </si>
  <si>
    <t>劳务费</t>
  </si>
  <si>
    <t>27</t>
  </si>
  <si>
    <t>委托业务费</t>
  </si>
  <si>
    <t>31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</si>
  <si>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</si>
  <si>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</si>
  <si>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</si>
  <si>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</si>
  <si>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</si>
  <si>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</si>
  <si>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</si>
  <si>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</si>
  <si>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</si>
  <si>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</si>
  <si>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</si>
  <si>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</si>
  <si>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</si>
  <si>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</si>
  <si>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</si>
  <si>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</si>
  <si>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</si>
  <si>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</si>
  <si>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佳县2019年一般公共预算支出功能分类预算表（旧科目）</t>
  </si>
  <si>
    <t>项目</t>
  </si>
  <si>
    <t>上年决算</t>
  </si>
  <si>
    <t>预算数</t>
  </si>
  <si>
    <t>预算数为决算数%</t>
  </si>
  <si>
    <t>一、一般公共服务</t>
  </si>
  <si>
    <t xml:space="preserve">      其他政府办公厅（室）及相关机构事务支出</t>
  </si>
  <si>
    <t xml:space="preserve">      应对气象变化管理事务</t>
  </si>
  <si>
    <t xml:space="preserve">      收费业务</t>
  </si>
  <si>
    <t xml:space="preserve">      口岸电子执法系统建设与维护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</si>
  <si>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</si>
  <si>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</si>
  <si>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</si>
  <si>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</si>
  <si>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</si>
  <si>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</si>
  <si>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</si>
  <si>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</si>
  <si>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</si>
  <si>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</si>
  <si>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</si>
  <si>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</si>
  <si>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</si>
  <si>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其他质量技术监督与检验检疫事务支出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</si>
  <si>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</si>
  <si>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</si>
  <si>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</si>
  <si>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</si>
  <si>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其他港澳台侨事务支出</t>
  </si>
  <si>
    <t xml:space="preserve">      厂务公开</t>
  </si>
  <si>
    <t xml:space="preserve">      工会疗养休养</t>
  </si>
  <si>
    <t xml:space="preserve">    党委办公厅（室）及相关机构事务</t>
  </si>
  <si>
    <t xml:space="preserve">      其他党委办公厅（室）及相关机构事务支出</t>
  </si>
  <si>
    <t>二、外交支出</t>
  </si>
  <si>
    <t>三、国防支出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</si>
  <si>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</si>
  <si>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</si>
  <si>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</si>
  <si>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</si>
  <si>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</si>
  <si>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</si>
  <si>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</si>
  <si>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</si>
  <si>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</si>
  <si>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</si>
  <si>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</si>
  <si>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</si>
  <si>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</si>
  <si>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</si>
  <si>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</si>
  <si>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</si>
  <si>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</si>
  <si>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</si>
  <si>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</si>
  <si>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</si>
  <si>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</si>
  <si>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</si>
  <si>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</si>
  <si>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</si>
  <si>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</si>
  <si>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</si>
  <si>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</si>
  <si>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</si>
  <si>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</si>
  <si>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</si>
  <si>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</si>
  <si>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司法统一考试</t>
  </si>
  <si>
    <t xml:space="preserve">      专项缉私活动支出</t>
  </si>
  <si>
    <t xml:space="preserve">      缉私情报</t>
  </si>
  <si>
    <t xml:space="preserve">      禁毒及缉毒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</si>
  <si>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</si>
  <si>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</si>
  <si>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</si>
  <si>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</si>
  <si>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</si>
  <si>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</si>
  <si>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</si>
  <si>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</si>
  <si>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>五、教育支出</t>
  </si>
  <si>
    <t>六、科学技术支出</t>
  </si>
  <si>
    <t>七、文化体育与传媒支出</t>
  </si>
  <si>
    <t xml:space="preserve">    文化</t>
  </si>
  <si>
    <t xml:space="preserve">      文化交流与合作</t>
  </si>
  <si>
    <t xml:space="preserve">      文化市场管理</t>
  </si>
  <si>
    <t xml:space="preserve">      其他文化支出</t>
  </si>
  <si>
    <t xml:space="preserve">    新闻出版广播影视</t>
  </si>
  <si>
    <t xml:space="preserve">      其他新闻出版广播影视支出</t>
  </si>
  <si>
    <t>八、社会保障和就业支出</t>
  </si>
  <si>
    <t xml:space="preserve">      老龄事务</t>
  </si>
  <si>
    <t xml:space="preserve">    自然灾害生活救助</t>
  </si>
  <si>
    <t xml:space="preserve">      交强险营业税补助基金支出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</si>
  <si>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</si>
  <si>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</si>
  <si>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</si>
  <si>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  中医（民族）医院</t>
  </si>
  <si>
    <t xml:space="preserve">      中医（民族医）药专项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</si>
  <si>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</si>
  <si>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</si>
  <si>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</si>
  <si>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  财政对新型农村合作医疗基金的补助</t>
  </si>
  <si>
    <t xml:space="preserve">      财政对城镇居民基本医疗保险基金的补助</t>
  </si>
  <si>
    <t xml:space="preserve">    其他医疗卫生与计划生育支出</t>
  </si>
  <si>
    <t>十、节能环保支出</t>
  </si>
  <si>
    <t xml:space="preserve">      环境保护宣传</t>
  </si>
  <si>
    <t xml:space="preserve">      环境国际合作及履约</t>
  </si>
  <si>
    <t xml:space="preserve">      环境保护行政许可</t>
  </si>
  <si>
    <t xml:space="preserve">      天然林保护工程建设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</si>
  <si>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</si>
  <si>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</si>
  <si>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</si>
  <si>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</si>
  <si>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</si>
  <si>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</si>
  <si>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</si>
  <si>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</si>
  <si>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</si>
  <si>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</si>
  <si>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</si>
  <si>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</si>
  <si>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</si>
  <si>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</si>
  <si>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</si>
  <si>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</si>
  <si>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</si>
  <si>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</si>
  <si>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</si>
  <si>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</si>
  <si>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</si>
  <si>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</si>
  <si>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</si>
  <si>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</si>
  <si>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</si>
  <si>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</si>
  <si>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</si>
  <si>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</si>
  <si>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</si>
  <si>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</si>
  <si>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</si>
  <si>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</si>
  <si>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</si>
  <si>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</si>
  <si>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</si>
  <si>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</si>
  <si>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</si>
  <si>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</si>
  <si>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</si>
  <si>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</si>
  <si>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</si>
  <si>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</si>
  <si>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</si>
  <si>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</si>
  <si>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</si>
  <si>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</si>
  <si>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</si>
  <si>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</si>
  <si>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</si>
  <si>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</si>
  <si>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</si>
  <si>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</si>
  <si>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</si>
  <si>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</si>
  <si>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</si>
  <si>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</si>
  <si>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</si>
  <si>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</si>
  <si>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</si>
  <si>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</si>
  <si>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</si>
  <si>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</si>
  <si>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</si>
  <si>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</si>
  <si>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</si>
  <si>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</si>
  <si>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</si>
  <si>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</si>
  <si>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</si>
  <si>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</si>
  <si>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</si>
  <si>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</si>
  <si>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</si>
  <si>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</si>
  <si>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</si>
  <si>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</si>
  <si>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</si>
  <si>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</si>
  <si>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</si>
  <si>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</si>
  <si>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</si>
  <si>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</si>
  <si>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</si>
  <si>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</si>
  <si>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</si>
  <si>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</si>
  <si>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</si>
  <si>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</si>
  <si>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</si>
  <si>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</si>
  <si>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</si>
  <si>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</si>
  <si>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</si>
  <si>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</si>
  <si>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</si>
  <si>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</si>
  <si>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</si>
  <si>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</si>
  <si>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</si>
  <si>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</si>
  <si>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</si>
  <si>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</si>
  <si>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</si>
  <si>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</si>
  <si>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</si>
  <si>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</si>
  <si>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</si>
  <si>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</si>
  <si>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</si>
  <si>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</si>
  <si>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</si>
  <si>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</si>
  <si>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</si>
  <si>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</si>
  <si>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</si>
  <si>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</si>
  <si>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</si>
  <si>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</si>
  <si>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</si>
  <si>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</si>
  <si>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</si>
  <si>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</si>
  <si>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</si>
  <si>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</si>
  <si>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</si>
  <si>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</si>
  <si>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</si>
  <si>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</si>
  <si>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</si>
  <si>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</si>
  <si>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</si>
  <si>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</si>
  <si>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</si>
  <si>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</si>
  <si>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</si>
  <si>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</si>
  <si>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</si>
  <si>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</si>
  <si>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</si>
  <si>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</si>
  <si>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</si>
  <si>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</si>
  <si>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</si>
  <si>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</si>
  <si>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</si>
  <si>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</si>
  <si>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</si>
  <si>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</si>
  <si>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</si>
  <si>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</si>
  <si>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</si>
  <si>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</si>
  <si>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</si>
  <si>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</si>
  <si>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</si>
  <si>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</si>
  <si>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</si>
  <si>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</si>
  <si>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</si>
  <si>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</si>
  <si>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</si>
  <si>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</si>
  <si>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</si>
  <si>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</si>
  <si>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</si>
  <si>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</si>
  <si>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</si>
  <si>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</si>
  <si>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</si>
  <si>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</si>
  <si>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</si>
  <si>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</si>
  <si>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</si>
  <si>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</si>
  <si>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</si>
  <si>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</si>
  <si>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</si>
  <si>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</si>
  <si>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</si>
  <si>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</si>
  <si>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</si>
  <si>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</si>
  <si>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</si>
  <si>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</si>
  <si>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</si>
  <si>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</si>
  <si>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</si>
  <si>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</si>
  <si>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</si>
  <si>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</si>
  <si>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</si>
  <si>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</si>
  <si>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</si>
  <si>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</si>
  <si>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</si>
  <si>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</si>
  <si>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</si>
  <si>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</si>
  <si>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</si>
  <si>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</si>
  <si>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</si>
  <si>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</si>
  <si>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</si>
  <si>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</si>
  <si>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</si>
  <si>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</si>
  <si>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</si>
  <si>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</si>
  <si>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</si>
  <si>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</si>
  <si>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</si>
  <si>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</si>
  <si>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</si>
  <si>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</si>
  <si>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</si>
  <si>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</si>
  <si>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</si>
  <si>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</si>
  <si>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</si>
  <si>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</si>
  <si>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</si>
  <si>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</si>
  <si>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</si>
  <si>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</si>
  <si>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</si>
  <si>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</si>
  <si>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</si>
  <si>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</si>
  <si>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</si>
  <si>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</si>
  <si>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</si>
  <si>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</si>
  <si>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</si>
  <si>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</si>
  <si>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</si>
  <si>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</si>
  <si>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</si>
  <si>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</si>
  <si>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</si>
  <si>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</si>
  <si>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</si>
  <si>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</si>
  <si>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</si>
  <si>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</si>
  <si>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</si>
  <si>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</si>
  <si>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</si>
  <si>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</si>
  <si>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</si>
  <si>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</si>
  <si>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</si>
  <si>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</si>
  <si>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</si>
  <si>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</si>
  <si>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</si>
  <si>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</si>
  <si>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</si>
  <si>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</si>
  <si>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</si>
  <si>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</si>
  <si>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</si>
  <si>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</si>
  <si>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</si>
  <si>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</si>
  <si>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</si>
  <si>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</si>
  <si>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</si>
  <si>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</si>
  <si>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</si>
  <si>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</si>
  <si>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</si>
  <si>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</si>
  <si>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</si>
  <si>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</si>
  <si>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</si>
  <si>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</si>
  <si>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</si>
  <si>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</si>
  <si>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</si>
  <si>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</si>
  <si>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</si>
  <si>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</si>
  <si>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</si>
  <si>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</si>
  <si>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</si>
  <si>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</si>
  <si>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</si>
  <si>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</si>
  <si>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</si>
  <si>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</si>
  <si>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</si>
  <si>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</si>
  <si>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</si>
  <si>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</si>
  <si>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</si>
  <si>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</si>
  <si>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</si>
  <si>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</si>
  <si>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</si>
  <si>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</si>
  <si>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</si>
  <si>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</si>
  <si>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</si>
  <si>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</si>
  <si>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</si>
  <si>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</si>
  <si>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</si>
  <si>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</si>
  <si>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</si>
  <si>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</si>
  <si>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</si>
  <si>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</si>
  <si>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</si>
  <si>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</si>
  <si>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</si>
  <si>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</si>
  <si>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</si>
  <si>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</si>
  <si>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</si>
  <si>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</si>
  <si>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</si>
  <si>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</si>
  <si>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</si>
  <si>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</si>
  <si>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</si>
  <si>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</si>
  <si>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</si>
  <si>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</si>
  <si>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</si>
  <si>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</si>
  <si>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</si>
  <si>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</si>
  <si>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</si>
  <si>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</si>
  <si>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</si>
  <si>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</si>
  <si>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</si>
  <si>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</si>
  <si>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</si>
  <si>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</si>
  <si>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</si>
  <si>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</si>
  <si>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</si>
  <si>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</si>
  <si>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</si>
  <si>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</si>
  <si>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</si>
  <si>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</si>
  <si>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</si>
  <si>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</si>
  <si>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</si>
  <si>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</si>
  <si>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</si>
  <si>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</si>
  <si>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</si>
  <si>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</si>
  <si>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</si>
  <si>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</si>
  <si>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</si>
  <si>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</si>
  <si>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</si>
  <si>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</si>
  <si>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</si>
  <si>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</si>
  <si>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</si>
  <si>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</si>
  <si>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</si>
  <si>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</si>
  <si>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</si>
  <si>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</si>
  <si>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</si>
  <si>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</si>
  <si>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</si>
  <si>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</si>
  <si>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</si>
  <si>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</si>
  <si>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</si>
  <si>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</si>
  <si>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</si>
  <si>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</si>
  <si>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</si>
  <si>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</si>
  <si>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</si>
  <si>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</si>
  <si>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</si>
  <si>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</si>
  <si>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</si>
  <si>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</si>
  <si>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</si>
  <si>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</si>
  <si>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</si>
  <si>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</si>
  <si>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</si>
  <si>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</si>
  <si>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</si>
  <si>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</si>
  <si>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</si>
  <si>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</si>
  <si>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</si>
  <si>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</si>
  <si>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</si>
  <si>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</si>
  <si>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</si>
  <si>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</si>
  <si>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佳县2019年一般公共预算支出功能分类预算表（新科目）</t>
  </si>
  <si>
    <t xml:space="preserve">      检验免疫</t>
  </si>
  <si>
    <t xml:space="preserve">      工会服务</t>
  </si>
  <si>
    <t xml:space="preserve">      市场监督执法</t>
  </si>
  <si>
    <t xml:space="preserve">      检查监督</t>
  </si>
  <si>
    <t>七、文化旅游体育与传媒支出</t>
  </si>
  <si>
    <t xml:space="preserve">      一般行政管理实务</t>
  </si>
  <si>
    <t>九、卫生健康支出</t>
  </si>
  <si>
    <t xml:space="preserve">    老龄卫生健康服务</t>
  </si>
  <si>
    <t xml:space="preserve">      老龄卫生健康服务</t>
  </si>
  <si>
    <t xml:space="preserve">      其他卫生健康支出</t>
  </si>
  <si>
    <t xml:space="preserve">      生态环境监测与信息</t>
  </si>
  <si>
    <t xml:space="preserve">      生态环境执法监察</t>
  </si>
  <si>
    <t xml:space="preserve">        工程建设国家标准规范编制与监管</t>
  </si>
  <si>
    <t xml:space="preserve">      林业和草原</t>
  </si>
  <si>
    <t xml:space="preserve">        事业机构</t>
  </si>
  <si>
    <t xml:space="preserve">        技术推广与转化</t>
  </si>
  <si>
    <t xml:space="preserve">        自然保护区等管理</t>
  </si>
  <si>
    <t xml:space="preserve">        执法与监督</t>
  </si>
  <si>
    <t xml:space="preserve">        对外合作与交流</t>
  </si>
  <si>
    <t xml:space="preserve">        产业化管理</t>
  </si>
  <si>
    <t xml:space="preserve">        贷款贴息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</si>
  <si>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</si>
  <si>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</si>
  <si>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</si>
  <si>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</si>
  <si>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中央企业专项管理</t>
  </si>
  <si>
    <t xml:space="preserve">        利息费用补贴支出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</si>
  <si>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</si>
  <si>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</si>
  <si>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</si>
  <si>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</si>
  <si>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</si>
  <si>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</si>
  <si>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其他自然资源事务支出</t>
  </si>
  <si>
    <t xml:space="preserve">        石油储备</t>
  </si>
  <si>
    <t xml:space="preserve">        其他能源储备支出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</si>
  <si>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</si>
  <si>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</si>
  <si>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</si>
  <si>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</si>
  <si>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</si>
  <si>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</si>
  <si>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</si>
  <si>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</si>
  <si>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</si>
  <si>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</si>
  <si>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</si>
  <si>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</si>
  <si>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</si>
  <si>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</si>
  <si>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</si>
  <si>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</si>
  <si>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</si>
  <si>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</si>
  <si>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</si>
  <si>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</si>
  <si>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</si>
  <si>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</si>
  <si>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</si>
  <si>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</si>
  <si>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</si>
  <si>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</si>
  <si>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</si>
  <si>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</si>
  <si>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</si>
  <si>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</si>
  <si>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</si>
  <si>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</si>
  <si>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</si>
  <si>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</si>
  <si>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</si>
  <si>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</si>
  <si>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</si>
  <si>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</si>
  <si>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</si>
  <si>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</si>
  <si>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</si>
  <si>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</si>
  <si>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</si>
  <si>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</si>
  <si>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</si>
  <si>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</si>
  <si>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</si>
  <si>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</si>
  <si>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</si>
  <si>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</si>
  <si>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</si>
  <si>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</si>
  <si>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</si>
  <si>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>二十五、债务发行费用支出</t>
  </si>
  <si>
    <t>二十六、其他支出</t>
  </si>
  <si>
    <t>佳县2019年专项转移支付分项目收入预算表</t>
  </si>
  <si>
    <t>已落实
乡镇数</t>
  </si>
  <si>
    <t>未落实
乡镇数</t>
  </si>
  <si>
    <t>专项转移支付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</si>
  <si>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</si>
  <si>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</si>
  <si>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</si>
  <si>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</si>
  <si>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</si>
  <si>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</si>
  <si>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</si>
  <si>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</si>
  <si>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</si>
  <si>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</si>
  <si>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</si>
  <si>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</si>
  <si>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</si>
  <si>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</si>
  <si>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粮油物资储备支出</t>
  </si>
  <si>
    <t>住房保障支出</t>
  </si>
  <si>
    <t>2019年专项转移支付分乡镇预算情况表</t>
  </si>
  <si>
    <t>合　计</t>
  </si>
  <si>
    <t>佳州街道办</t>
  </si>
  <si>
    <t>螅镇</t>
  </si>
  <si>
    <t>坑镇</t>
  </si>
  <si>
    <t>店镇</t>
  </si>
  <si>
    <t>木头峪镇</t>
  </si>
  <si>
    <t>佳芦镇</t>
  </si>
  <si>
    <t>乌镇</t>
  </si>
  <si>
    <t>金明寺镇</t>
  </si>
  <si>
    <t>朱官寨镇</t>
  </si>
  <si>
    <t>刘国具镇</t>
  </si>
  <si>
    <t>通镇</t>
  </si>
  <si>
    <t>王家砭镇</t>
  </si>
  <si>
    <t>方塌镇</t>
  </si>
  <si>
    <t>佳县2019年政府性基金预算收入预算表</t>
  </si>
  <si>
    <t>1、国有土地使用权出让收入</t>
  </si>
  <si>
    <t>2、城市基础设施配套费收入</t>
  </si>
  <si>
    <t>3、其他政府性基金收入</t>
  </si>
  <si>
    <t>三、地方政府性基金收入合计</t>
  </si>
  <si>
    <t>四、上级补助收入</t>
  </si>
  <si>
    <t>五、收入总计</t>
  </si>
  <si>
    <t>佳县2019年政府性基金预算支出预算表</t>
  </si>
  <si>
    <t>一、本级支出</t>
  </si>
  <si>
    <t>二、调出资金</t>
  </si>
  <si>
    <t>佳县2019年政府性基金上级补助收入预算表</t>
  </si>
  <si>
    <t xml:space="preserve">     福利彩票公益金收入</t>
  </si>
  <si>
    <t xml:space="preserve">     体育彩票公益金收入</t>
  </si>
  <si>
    <t>本级2019年国有资本经营收入预算表</t>
  </si>
  <si>
    <t>项　　　目</t>
  </si>
  <si>
    <t>2019年预算
比上年±%</t>
  </si>
  <si>
    <t>一、利润收入</t>
  </si>
  <si>
    <t>二、股利、股息收入</t>
  </si>
  <si>
    <t>三、产权转让收入</t>
  </si>
  <si>
    <t>四、其他国有资本经营预算收入</t>
  </si>
  <si>
    <t>本年收入合计</t>
  </si>
  <si>
    <t>转移性收入</t>
  </si>
  <si>
    <t>补助收入</t>
  </si>
  <si>
    <t>上年结转</t>
  </si>
  <si>
    <t>收入总计</t>
  </si>
  <si>
    <t>本级2019年国有资本经营支出预算表</t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</si>
  <si>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</si>
  <si>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</si>
  <si>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</si>
  <si>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</si>
  <si>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转移性支出</t>
  </si>
  <si>
    <t>国有资本经营预算调出资金</t>
  </si>
  <si>
    <t>支出总计</t>
  </si>
  <si>
    <t>佳县2019年社会保险基金收入预算表</t>
  </si>
  <si>
    <t>项      目</t>
  </si>
  <si>
    <t>2018年执行数</t>
  </si>
  <si>
    <t>2019年预算数</t>
  </si>
  <si>
    <t>一、城乡居民基本养老保险基金收入</t>
  </si>
  <si>
    <t>二、城镇职工基本医疗保险基金收入</t>
  </si>
  <si>
    <t>三、城镇居民基本医疗保险基金收入</t>
  </si>
  <si>
    <t>四、新型农村合作医疗基金收入</t>
  </si>
  <si>
    <t>五、工伤保险基金收入</t>
  </si>
  <si>
    <t>佳县2019年社会保险基金支出预算表</t>
  </si>
  <si>
    <t>一、城乡居民基本养老保险基金支出</t>
  </si>
  <si>
    <t>二、城镇职工基本医疗保险基金支出</t>
  </si>
  <si>
    <t>三、城镇居民基本医疗保险基金支出</t>
  </si>
  <si>
    <t>四、新型农村合作医疗基金支出</t>
  </si>
  <si>
    <t>五、工伤保险基金支出</t>
  </si>
  <si>
    <t>佳县2019年“三公”经费预算表</t>
  </si>
  <si>
    <t>单位</t>
  </si>
  <si>
    <r>
      <t>20</t>
    </r>
    <r>
      <rPr>
        <sz val="11"/>
        <rFont val="宋体"/>
        <family val="0"/>
      </rPr>
      <t>19</t>
    </r>
    <r>
      <rPr>
        <sz val="11"/>
        <rFont val="宋体"/>
        <family val="0"/>
      </rPr>
      <t>年预算数</t>
    </r>
  </si>
  <si>
    <t>“三公”经费预算数较上年执行数下降%</t>
  </si>
  <si>
    <t>佳县</t>
  </si>
  <si>
    <r>
      <t>　　说明：1、综合考虑目前公务用车实际情况及油价等社会价格因素，2019年公务用车运行维护费预计支出450万元，较2018年执行数下降9.6%；2、部门公务接待费逐年下降，考虑到各单位实际接待情况及物价水平，201</t>
    </r>
    <r>
      <rPr>
        <sz val="11"/>
        <rFont val="宋体"/>
        <family val="0"/>
      </rPr>
      <t>9</t>
    </r>
    <r>
      <rPr>
        <sz val="11"/>
        <rFont val="宋体"/>
        <family val="0"/>
      </rPr>
      <t>年全县部门公务接待费预计支出360万元，较201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年执行数下降1.4%，比较符合客观情况。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</si>
</sst>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_ ;_ * \-#,##0_ ;_ * &quot;-&quot;??_ ;_ @_ "/>
    <numFmt numFmtId="178" formatCode="0_ "/>
    <numFmt numFmtId="179" formatCode="0.0%"/>
  </numFmts>
  <fonts count="69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0"/>
      <name val="Helv"/>
      <family val="2"/>
    </font>
    <font>
      <sz val="14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b/>
      <sz val="14"/>
      <name val="宋体"/>
      <family val="0"/>
    </font>
    <font>
      <sz val="24"/>
      <name val="方正小标宋简体"/>
      <family val="0"/>
    </font>
    <font>
      <sz val="18"/>
      <name val="宋体"/>
      <family val="0"/>
    </font>
    <font>
      <sz val="17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Times New Roman"/>
      <family val="1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0" fillId="0" borderId="0">
      <alignment vertical="center"/>
      <protection/>
    </xf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2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6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0" xfId="41" applyFont="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2" fillId="0" borderId="0" xfId="41" applyFont="1" applyAlignment="1">
      <alignment horizontal="right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left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right" vertical="center" wrapText="1"/>
      <protection/>
    </xf>
    <xf numFmtId="176" fontId="5" fillId="0" borderId="10" xfId="25" applyNumberFormat="1" applyFont="1" applyFill="1" applyBorder="1" applyAlignment="1">
      <alignment horizontal="right" vertical="center"/>
    </xf>
    <xf numFmtId="0" fontId="2" fillId="0" borderId="10" xfId="41" applyFont="1" applyBorder="1" applyAlignment="1">
      <alignment horizontal="left" vertical="center" indent="1"/>
      <protection/>
    </xf>
    <xf numFmtId="177" fontId="2" fillId="0" borderId="10" xfId="22" applyNumberFormat="1" applyFont="1" applyBorder="1" applyAlignment="1">
      <alignment vertical="center"/>
    </xf>
    <xf numFmtId="177" fontId="2" fillId="0" borderId="10" xfId="41" applyNumberFormat="1" applyFont="1" applyBorder="1" applyAlignment="1">
      <alignment horizontal="right" vertical="center" wrapText="1"/>
      <protection/>
    </xf>
    <xf numFmtId="176" fontId="2" fillId="0" borderId="10" xfId="25" applyNumberFormat="1" applyFont="1" applyFill="1" applyBorder="1" applyAlignment="1">
      <alignment horizontal="right" vertical="center"/>
    </xf>
    <xf numFmtId="0" fontId="5" fillId="0" borderId="10" xfId="41" applyFont="1" applyBorder="1" applyAlignment="1">
      <alignment horizontal="center" vertical="center"/>
      <protection/>
    </xf>
    <xf numFmtId="177" fontId="5" fillId="0" borderId="10" xfId="22" applyNumberFormat="1" applyFont="1" applyBorder="1" applyAlignment="1">
      <alignment vertical="center"/>
    </xf>
    <xf numFmtId="0" fontId="5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horizontal="right"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2" fillId="0" borderId="13" xfId="41" applyFont="1" applyBorder="1" applyAlignment="1">
      <alignment horizontal="center" vertical="center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" fillId="0" borderId="15" xfId="41" applyFont="1" applyBorder="1" applyAlignment="1">
      <alignment horizontal="center" vertical="center"/>
      <protection/>
    </xf>
    <xf numFmtId="0" fontId="2" fillId="0" borderId="15" xfId="41" applyFont="1" applyBorder="1" applyAlignment="1">
      <alignment horizontal="center" vertical="center" wrapText="1"/>
      <protection/>
    </xf>
    <xf numFmtId="177" fontId="5" fillId="0" borderId="15" xfId="41" applyNumberFormat="1" applyFont="1" applyBorder="1" applyAlignment="1">
      <alignment horizontal="right" vertical="center" wrapText="1"/>
      <protection/>
    </xf>
    <xf numFmtId="176" fontId="5" fillId="0" borderId="10" xfId="25" applyNumberFormat="1" applyFont="1" applyFill="1" applyBorder="1" applyAlignment="1">
      <alignment vertical="center"/>
    </xf>
    <xf numFmtId="0" fontId="6" fillId="0" borderId="0" xfId="41" applyFont="1" applyAlignment="1">
      <alignment vertical="center"/>
      <protection/>
    </xf>
    <xf numFmtId="177" fontId="2" fillId="0" borderId="15" xfId="41" applyNumberFormat="1" applyFont="1" applyBorder="1" applyAlignment="1">
      <alignment horizontal="right" vertical="center" wrapText="1"/>
      <protection/>
    </xf>
    <xf numFmtId="176" fontId="2" fillId="0" borderId="10" xfId="25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5" xfId="2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7" xfId="0" applyFont="1" applyFill="1" applyBorder="1" applyAlignment="1">
      <alignment horizontal="left" vertical="center" wrapText="1" indent="2"/>
    </xf>
    <xf numFmtId="0" fontId="2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vertical="center"/>
    </xf>
    <xf numFmtId="10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178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176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 wrapText="1"/>
    </xf>
    <xf numFmtId="1" fontId="0" fillId="33" borderId="10" xfId="0" applyNumberFormat="1" applyFont="1" applyFill="1" applyBorder="1" applyAlignment="1">
      <alignment vertical="center"/>
    </xf>
    <xf numFmtId="10" fontId="0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178" fontId="2" fillId="33" borderId="10" xfId="0" applyNumberFormat="1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left" vertical="center"/>
      <protection locked="0"/>
    </xf>
    <xf numFmtId="1" fontId="64" fillId="33" borderId="10" xfId="0" applyNumberFormat="1" applyFont="1" applyFill="1" applyBorder="1" applyAlignment="1" applyProtection="1">
      <alignment vertical="center"/>
      <protection locked="0"/>
    </xf>
    <xf numFmtId="0" fontId="64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indent="1"/>
      <protection/>
    </xf>
    <xf numFmtId="0" fontId="2" fillId="0" borderId="15" xfId="41" applyNumberFormat="1" applyFont="1" applyFill="1" applyBorder="1" applyAlignment="1">
      <alignment horizontal="right" vertical="center" wrapText="1"/>
      <protection/>
    </xf>
    <xf numFmtId="0" fontId="0" fillId="0" borderId="0" xfId="41" applyFont="1" applyAlignment="1">
      <alignment horizontal="right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4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indent="1"/>
      <protection/>
    </xf>
    <xf numFmtId="0" fontId="0" fillId="0" borderId="10" xfId="0" applyFont="1" applyBorder="1" applyAlignment="1">
      <alignment vertical="center"/>
    </xf>
    <xf numFmtId="0" fontId="0" fillId="0" borderId="15" xfId="41" applyNumberFormat="1" applyFont="1" applyFill="1" applyBorder="1" applyAlignment="1">
      <alignment horizontal="right" vertical="center" wrapText="1"/>
      <protection/>
    </xf>
    <xf numFmtId="176" fontId="0" fillId="0" borderId="10" xfId="25" applyNumberFormat="1" applyFont="1" applyFill="1" applyBorder="1" applyAlignment="1">
      <alignment horizontal="right" vertical="center"/>
    </xf>
    <xf numFmtId="177" fontId="0" fillId="0" borderId="10" xfId="22" applyNumberFormat="1" applyFont="1" applyBorder="1" applyAlignment="1">
      <alignment vertical="center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Border="1">
      <alignment vertical="center"/>
      <protection/>
    </xf>
    <xf numFmtId="0" fontId="6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65" fillId="0" borderId="10" xfId="0" applyFont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left"/>
    </xf>
    <xf numFmtId="0" fontId="66" fillId="0" borderId="10" xfId="0" applyNumberFormat="1" applyFont="1" applyFill="1" applyBorder="1" applyAlignment="1">
      <alignment/>
    </xf>
    <xf numFmtId="0" fontId="65" fillId="0" borderId="10" xfId="0" applyFont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65" fillId="0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 horizontal="left" vertical="center" wrapText="1" indent="2"/>
    </xf>
    <xf numFmtId="0" fontId="65" fillId="34" borderId="10" xfId="0" applyNumberFormat="1" applyFont="1" applyFill="1" applyBorder="1" applyAlignment="1" applyProtection="1">
      <alignment horizontal="right" vertical="center"/>
      <protection/>
    </xf>
    <xf numFmtId="0" fontId="66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" fillId="0" borderId="20" xfId="4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22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176" fontId="5" fillId="0" borderId="10" xfId="22" applyNumberFormat="1" applyFont="1" applyFill="1" applyBorder="1" applyAlignment="1">
      <alignment vertical="center"/>
    </xf>
    <xf numFmtId="176" fontId="2" fillId="0" borderId="10" xfId="22" applyNumberFormat="1" applyFont="1" applyFill="1" applyBorder="1" applyAlignment="1">
      <alignment vertical="center"/>
    </xf>
    <xf numFmtId="177" fontId="2" fillId="0" borderId="10" xfId="41" applyNumberFormat="1" applyFont="1" applyBorder="1" applyAlignment="1">
      <alignment horizontal="center" vertical="center" wrapText="1"/>
      <protection/>
    </xf>
    <xf numFmtId="176" fontId="5" fillId="0" borderId="10" xfId="41" applyNumberFormat="1" applyFont="1" applyFill="1" applyBorder="1" applyAlignment="1">
      <alignment vertical="center"/>
      <protection/>
    </xf>
    <xf numFmtId="176" fontId="2" fillId="0" borderId="10" xfId="41" applyNumberFormat="1" applyFont="1" applyFill="1" applyBorder="1" applyAlignment="1">
      <alignment vertical="center"/>
      <protection/>
    </xf>
    <xf numFmtId="177" fontId="0" fillId="0" borderId="0" xfId="41" applyNumberFormat="1" applyFont="1" applyAlignment="1">
      <alignment vertical="center"/>
      <protection/>
    </xf>
    <xf numFmtId="0" fontId="2" fillId="0" borderId="10" xfId="41" applyFont="1" applyBorder="1" applyAlignment="1">
      <alignment horizontal="left" vertical="center" wrapText="1" indent="1"/>
      <protection/>
    </xf>
    <xf numFmtId="0" fontId="2" fillId="0" borderId="11" xfId="0" applyFont="1" applyBorder="1" applyAlignment="1">
      <alignment horizontal="left" vertical="center"/>
    </xf>
    <xf numFmtId="179" fontId="5" fillId="0" borderId="10" xfId="22" applyNumberFormat="1" applyFont="1" applyFill="1" applyBorder="1" applyAlignment="1">
      <alignment vertical="center"/>
    </xf>
    <xf numFmtId="179" fontId="5" fillId="0" borderId="10" xfId="41" applyNumberFormat="1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6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66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horizontal="left" vertical="center" wrapText="1"/>
    </xf>
    <xf numFmtId="3" fontId="65" fillId="34" borderId="10" xfId="0" applyNumberFormat="1" applyFont="1" applyFill="1" applyBorder="1" applyAlignment="1" applyProtection="1">
      <alignment horizontal="right" vertical="center"/>
      <protection/>
    </xf>
    <xf numFmtId="0" fontId="66" fillId="0" borderId="10" xfId="0" applyFont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center" vertical="center"/>
    </xf>
    <xf numFmtId="179" fontId="2" fillId="0" borderId="0" xfId="41" applyNumberFormat="1" applyFont="1" applyFill="1" applyAlignment="1">
      <alignment vertical="center"/>
      <protection/>
    </xf>
    <xf numFmtId="179" fontId="2" fillId="0" borderId="0" xfId="41" applyNumberFormat="1" applyFont="1" applyFill="1" applyAlignment="1">
      <alignment horizontal="right" vertical="center"/>
      <protection/>
    </xf>
    <xf numFmtId="176" fontId="2" fillId="0" borderId="10" xfId="41" applyNumberFormat="1" applyFont="1" applyFill="1" applyBorder="1" applyAlignment="1">
      <alignment horizontal="right" vertical="center" wrapText="1"/>
      <protection/>
    </xf>
    <xf numFmtId="176" fontId="5" fillId="0" borderId="10" xfId="41" applyNumberFormat="1" applyFont="1" applyFill="1" applyBorder="1" applyAlignment="1">
      <alignment horizontal="right" vertical="center" wrapText="1"/>
      <protection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0" xfId="25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10" xfId="25" applyNumberFormat="1" applyFont="1" applyFill="1" applyBorder="1" applyAlignment="1">
      <alignment vertical="center"/>
    </xf>
    <xf numFmtId="177" fontId="2" fillId="0" borderId="10" xfId="22" applyNumberFormat="1" applyFont="1" applyBorder="1" applyAlignment="1">
      <alignment horizontal="center" vertical="center"/>
    </xf>
    <xf numFmtId="176" fontId="2" fillId="0" borderId="10" xfId="25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6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57" fontId="20" fillId="0" borderId="0" xfId="0" applyNumberFormat="1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2007预算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externalLink" Target="externalLinks/externalLink9.xml" /><Relationship Id="rId45" Type="http://schemas.openxmlformats.org/officeDocument/2006/relationships/externalLink" Target="externalLinks/externalLink10.xml" /><Relationship Id="rId46" Type="http://schemas.openxmlformats.org/officeDocument/2006/relationships/externalLink" Target="externalLinks/externalLink11.xml" /><Relationship Id="rId47" Type="http://schemas.openxmlformats.org/officeDocument/2006/relationships/externalLink" Target="externalLinks/externalLink12.xml" /><Relationship Id="rId48" Type="http://schemas.openxmlformats.org/officeDocument/2006/relationships/externalLink" Target="externalLinks/externalLink13.xml" /><Relationship Id="rId49" Type="http://schemas.openxmlformats.org/officeDocument/2006/relationships/externalLink" Target="externalLinks/externalLink14.xml" /><Relationship Id="rId50" Type="http://schemas.openxmlformats.org/officeDocument/2006/relationships/externalLink" Target="externalLinks/externalLink15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Documents%20and%20Settings\Administrator.MICROSOF-2071D6\&#26700;&#38754;\2015&#24180;&#20915;&#31639;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ok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1\2010\2010&#24180;&#20915;&#3163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DOCUME~1\ADMINI~1\LOCALS~1\Temp\Rar$DI00.859\2012&#32769;&#21306;\2012-2014&#24180;&#38485;&#35199;&#30465;&#32769;&#21306;&#21439;&#35268;&#21010;&#27719;&#24635;&#34920;(&#33258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pp\&#36130;&#25919;&#19978;&#25253;\07&#25945;&#32946;&#31995;&#3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1\2010\2009\2007\Documents%20and%20Settings\aaa\&#26700;&#38754;\2005\2004\2002&#25320;&#274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2015&#24180;&#39044;&#31639;(4)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(4)"/>
      <sheetName val="Sheet1"/>
      <sheetName val="Sheet2"/>
      <sheetName val="Sheet3"/>
      <sheetName val="单位表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2010支出快报"/>
      <sheetName val="L03"/>
      <sheetName val="J01-2 (3)"/>
      <sheetName val="J01-2 (2)"/>
      <sheetName val="Sheet1"/>
      <sheetName val="J01-2"/>
      <sheetName val="本级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规划汇总表"/>
      <sheetName val="00000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停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开纵"/>
      <sheetName val="年终"/>
      <sheetName val="Sheet2"/>
      <sheetName val="8月"/>
      <sheetName val="67月"/>
      <sheetName val="00退休"/>
      <sheetName val="Sheet1"/>
      <sheetName val="3月A"/>
      <sheetName val="3月B"/>
      <sheetName val="数据"/>
      <sheetName val="10-11月"/>
      <sheetName val="7-9月"/>
      <sheetName val="6月"/>
      <sheetName val="5月"/>
      <sheetName val="4月"/>
      <sheetName val="3月"/>
      <sheetName val="1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年任务"/>
      <sheetName val="收入计划"/>
      <sheetName val="2014预算汇总"/>
      <sheetName val="2015预算汇总"/>
      <sheetName val="2014决算"/>
      <sheetName val="2015预算"/>
      <sheetName val="基金预算"/>
      <sheetName val="基金决算"/>
      <sheetName val="2015人员经费"/>
      <sheetName val="公用新增"/>
      <sheetName val="公用变动"/>
      <sheetName val="2014XZMX"/>
      <sheetName val="Sheet14 (2)"/>
      <sheetName val="2015XZMX"/>
      <sheetName val="Sheet14"/>
      <sheetName val="2014公共预算预算测算表"/>
    </sheetNames>
    <definedNames>
      <definedName name="Module.Prix_SMC" sheetId="7" refersTo="#REF!"/>
      <definedName name="Prix_SMC" sheetId="7" refersTo="#REF!"/>
      <definedName name="巫云楚雨" sheetId="7" refersTo="#REF!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SheetLayoutView="100" workbookViewId="0" topLeftCell="A1">
      <selection activeCell="A6" sqref="A6:I6"/>
    </sheetView>
  </sheetViews>
  <sheetFormatPr defaultColWidth="9.00390625" defaultRowHeight="14.25"/>
  <cols>
    <col min="1" max="2" width="9.00390625" style="30" customWidth="1"/>
    <col min="3" max="3" width="20.50390625" style="30" customWidth="1"/>
    <col min="4" max="4" width="16.375" style="30" customWidth="1"/>
    <col min="5" max="16384" width="9.00390625" style="30" customWidth="1"/>
  </cols>
  <sheetData>
    <row r="3" spans="7:8" ht="15">
      <c r="G3" s="29"/>
      <c r="H3" s="29"/>
    </row>
    <row r="6" spans="1:9" ht="75" customHeight="1">
      <c r="A6" s="254" t="s">
        <v>0</v>
      </c>
      <c r="B6" s="254"/>
      <c r="C6" s="254"/>
      <c r="D6" s="254"/>
      <c r="E6" s="254"/>
      <c r="F6" s="254"/>
      <c r="G6" s="254"/>
      <c r="H6" s="254"/>
      <c r="I6" s="254"/>
    </row>
    <row r="8" spans="3:4" ht="21.75" customHeight="1">
      <c r="C8" s="255" t="s">
        <v>1</v>
      </c>
      <c r="D8" s="255" t="s">
        <v>2</v>
      </c>
    </row>
    <row r="9" spans="3:4" ht="22.5">
      <c r="C9" s="255"/>
      <c r="D9" s="255"/>
    </row>
    <row r="10" spans="3:4" ht="22.5">
      <c r="C10" s="255" t="s">
        <v>3</v>
      </c>
      <c r="D10" s="255" t="s">
        <v>4</v>
      </c>
    </row>
    <row r="28" ht="15">
      <c r="C28" s="30" t="s">
        <v>5</v>
      </c>
    </row>
    <row r="34" spans="1:9" ht="24" customHeight="1">
      <c r="A34" s="256" t="s">
        <v>6</v>
      </c>
      <c r="B34" s="256"/>
      <c r="C34" s="256"/>
      <c r="D34" s="256"/>
      <c r="E34" s="256"/>
      <c r="F34" s="256"/>
      <c r="G34" s="256"/>
      <c r="H34" s="256"/>
      <c r="I34" s="256"/>
    </row>
    <row r="35" spans="1:9" ht="24" customHeight="1">
      <c r="A35" s="257">
        <v>43511</v>
      </c>
      <c r="B35" s="256"/>
      <c r="C35" s="256"/>
      <c r="D35" s="256"/>
      <c r="E35" s="256"/>
      <c r="F35" s="256"/>
      <c r="G35" s="256"/>
      <c r="H35" s="256"/>
      <c r="I35" s="256"/>
    </row>
  </sheetData>
  <sheetProtection/>
  <mergeCells count="3">
    <mergeCell ref="A6:I6"/>
    <mergeCell ref="A34:I34"/>
    <mergeCell ref="A35:I35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48.50390625" style="30" customWidth="1"/>
    <col min="2" max="3" width="13.375" style="30" customWidth="1"/>
    <col min="4" max="16384" width="9.00390625" style="30" customWidth="1"/>
  </cols>
  <sheetData>
    <row r="1" spans="1:3" ht="47.25" customHeight="1">
      <c r="A1" s="31" t="s">
        <v>198</v>
      </c>
      <c r="B1" s="31"/>
      <c r="C1" s="31"/>
    </row>
    <row r="2" spans="1:3" ht="24" customHeight="1">
      <c r="A2" s="32"/>
      <c r="B2" s="24"/>
      <c r="C2" s="33" t="s">
        <v>62</v>
      </c>
    </row>
    <row r="3" spans="1:3" ht="33" customHeight="1">
      <c r="A3" s="34" t="s">
        <v>165</v>
      </c>
      <c r="B3" s="21" t="s">
        <v>199</v>
      </c>
      <c r="C3" s="21" t="s">
        <v>200</v>
      </c>
    </row>
    <row r="4" spans="1:3" ht="33" customHeight="1">
      <c r="A4" s="209" t="s">
        <v>201</v>
      </c>
      <c r="B4" s="21">
        <v>40</v>
      </c>
      <c r="C4" s="21"/>
    </row>
    <row r="5" spans="1:3" ht="33" customHeight="1">
      <c r="A5" s="209" t="s">
        <v>202</v>
      </c>
      <c r="B5" s="21">
        <v>510</v>
      </c>
      <c r="C5" s="21"/>
    </row>
    <row r="6" spans="1:3" ht="30" customHeight="1">
      <c r="A6" s="35" t="s">
        <v>203</v>
      </c>
      <c r="B6" s="21">
        <v>130</v>
      </c>
      <c r="C6" s="36"/>
    </row>
    <row r="7" spans="1:3" ht="30" customHeight="1">
      <c r="A7" s="35" t="s">
        <v>204</v>
      </c>
      <c r="B7" s="21">
        <v>1039</v>
      </c>
      <c r="C7" s="36"/>
    </row>
    <row r="8" spans="1:3" s="29" customFormat="1" ht="30" customHeight="1">
      <c r="A8" s="37" t="s">
        <v>205</v>
      </c>
      <c r="B8" s="27">
        <f>SUM(B4:B7)</f>
        <v>1719</v>
      </c>
      <c r="C8" s="39"/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H23"/>
  <sheetViews>
    <sheetView zoomScaleSheetLayoutView="100" workbookViewId="0" topLeftCell="A4">
      <selection activeCell="K5" sqref="K5"/>
    </sheetView>
  </sheetViews>
  <sheetFormatPr defaultColWidth="7.875" defaultRowHeight="14.25"/>
  <cols>
    <col min="1" max="1" width="37.25390625" style="40" customWidth="1"/>
    <col min="2" max="3" width="9.125" style="40" hidden="1" customWidth="1"/>
    <col min="4" max="4" width="11.00390625" style="40" hidden="1" customWidth="1"/>
    <col min="5" max="8" width="11.375" style="40" customWidth="1"/>
    <col min="9" max="233" width="7.875" style="40" customWidth="1"/>
    <col min="234" max="242" width="7.875" style="12" customWidth="1"/>
  </cols>
  <sheetData>
    <row r="1" spans="1:8" ht="22.5">
      <c r="A1" s="13" t="s">
        <v>206</v>
      </c>
      <c r="B1" s="13"/>
      <c r="C1" s="13"/>
      <c r="D1" s="13"/>
      <c r="E1" s="13"/>
      <c r="F1" s="13"/>
      <c r="G1" s="13"/>
      <c r="H1" s="13"/>
    </row>
    <row r="2" spans="1:242" ht="18" customHeight="1">
      <c r="A2" s="41"/>
      <c r="B2" s="41"/>
      <c r="C2" s="41"/>
      <c r="D2" s="41"/>
      <c r="E2" s="42"/>
      <c r="F2" s="42"/>
      <c r="G2" s="24"/>
      <c r="H2" s="15" t="s">
        <v>62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s="60" customFormat="1" ht="38.25" customHeight="1">
      <c r="A3" s="43" t="s">
        <v>207</v>
      </c>
      <c r="B3" s="44" t="s">
        <v>180</v>
      </c>
      <c r="C3" s="44" t="s">
        <v>181</v>
      </c>
      <c r="D3" s="44" t="s">
        <v>65</v>
      </c>
      <c r="E3" s="44" t="s">
        <v>66</v>
      </c>
      <c r="F3" s="4" t="s">
        <v>68</v>
      </c>
      <c r="G3" s="201" t="s">
        <v>208</v>
      </c>
      <c r="H3" s="201" t="s">
        <v>70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72"/>
      <c r="IA3" s="72"/>
      <c r="IB3" s="72"/>
      <c r="IC3" s="72"/>
      <c r="ID3" s="72"/>
      <c r="IE3" s="72"/>
      <c r="IF3" s="72"/>
      <c r="IG3" s="72"/>
      <c r="IH3" s="72"/>
    </row>
    <row r="4" spans="1:242" s="60" customFormat="1" ht="27.75" customHeight="1">
      <c r="A4" s="45" t="s">
        <v>209</v>
      </c>
      <c r="B4" s="46"/>
      <c r="C4" s="46"/>
      <c r="D4" s="47">
        <f>SUM(D7:D10)</f>
        <v>4033</v>
      </c>
      <c r="E4" s="47">
        <f>SUM(E5:E10)</f>
        <v>2378</v>
      </c>
      <c r="F4" s="47">
        <f>SUM(F5:F10)</f>
        <v>1855</v>
      </c>
      <c r="G4" s="202">
        <f>F4-E4</f>
        <v>-523</v>
      </c>
      <c r="H4" s="205">
        <f>(F4/E4-1)*100</f>
        <v>-21.993271656854496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72"/>
      <c r="IA4" s="72"/>
      <c r="IB4" s="72"/>
      <c r="IC4" s="72"/>
      <c r="ID4" s="72"/>
      <c r="IE4" s="72"/>
      <c r="IF4" s="72"/>
      <c r="IG4" s="72"/>
      <c r="IH4" s="72"/>
    </row>
    <row r="5" spans="1:242" s="60" customFormat="1" ht="27.75" customHeight="1">
      <c r="A5" s="50" t="s">
        <v>210</v>
      </c>
      <c r="B5" s="46"/>
      <c r="C5" s="46"/>
      <c r="D5" s="47"/>
      <c r="E5" s="51"/>
      <c r="F5" s="51"/>
      <c r="G5" s="203">
        <f aca="true" t="shared" si="0" ref="G5:G23">F5-E5</f>
        <v>0</v>
      </c>
      <c r="H5" s="206" t="e">
        <f>(F5/E5-1)*100</f>
        <v>#DIV/0!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72"/>
      <c r="IA5" s="72"/>
      <c r="IB5" s="72"/>
      <c r="IC5" s="72"/>
      <c r="ID5" s="72"/>
      <c r="IE5" s="72"/>
      <c r="IF5" s="72"/>
      <c r="IG5" s="72"/>
      <c r="IH5" s="72"/>
    </row>
    <row r="6" spans="1:242" s="60" customFormat="1" ht="27.75" customHeight="1">
      <c r="A6" s="50" t="s">
        <v>211</v>
      </c>
      <c r="B6" s="46"/>
      <c r="C6" s="46"/>
      <c r="D6" s="47"/>
      <c r="E6" s="204">
        <v>112</v>
      </c>
      <c r="F6" s="204">
        <v>1335</v>
      </c>
      <c r="G6" s="203">
        <f t="shared" si="0"/>
        <v>1223</v>
      </c>
      <c r="H6" s="206">
        <f aca="true" t="shared" si="1" ref="H5:H23">(F6/E6-1)*100</f>
        <v>1091.9642857142858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72"/>
      <c r="IA6" s="72"/>
      <c r="IB6" s="72"/>
      <c r="IC6" s="72"/>
      <c r="ID6" s="72"/>
      <c r="IE6" s="72"/>
      <c r="IF6" s="72"/>
      <c r="IG6" s="72"/>
      <c r="IH6" s="72"/>
    </row>
    <row r="7" spans="1:8" ht="27.75" customHeight="1">
      <c r="A7" s="208" t="s">
        <v>212</v>
      </c>
      <c r="B7" s="51">
        <v>434</v>
      </c>
      <c r="C7" s="51"/>
      <c r="D7" s="51">
        <v>175</v>
      </c>
      <c r="E7" s="51"/>
      <c r="F7" s="51"/>
      <c r="G7" s="203">
        <f t="shared" si="0"/>
        <v>0</v>
      </c>
      <c r="H7" s="206" t="e">
        <f t="shared" si="1"/>
        <v>#DIV/0!</v>
      </c>
    </row>
    <row r="8" spans="1:8" ht="27.75" customHeight="1">
      <c r="A8" s="50" t="s">
        <v>213</v>
      </c>
      <c r="B8" s="51"/>
      <c r="C8" s="51"/>
      <c r="D8" s="51">
        <v>0</v>
      </c>
      <c r="E8" s="51">
        <v>30</v>
      </c>
      <c r="F8" s="51"/>
      <c r="G8" s="203">
        <f t="shared" si="0"/>
        <v>-30</v>
      </c>
      <c r="H8" s="206">
        <f t="shared" si="1"/>
        <v>-100</v>
      </c>
    </row>
    <row r="9" spans="1:8" ht="27.75" customHeight="1">
      <c r="A9" s="50" t="s">
        <v>214</v>
      </c>
      <c r="B9" s="51">
        <v>137</v>
      </c>
      <c r="C9" s="51"/>
      <c r="D9" s="51">
        <v>1929</v>
      </c>
      <c r="E9" s="51">
        <v>2236</v>
      </c>
      <c r="F9" s="51">
        <v>520</v>
      </c>
      <c r="G9" s="203">
        <f t="shared" si="0"/>
        <v>-1716</v>
      </c>
      <c r="H9" s="206">
        <f t="shared" si="1"/>
        <v>-76.74418604651163</v>
      </c>
    </row>
    <row r="10" spans="1:8" ht="27.75" customHeight="1">
      <c r="A10" s="50" t="s">
        <v>215</v>
      </c>
      <c r="B10" s="51">
        <v>137</v>
      </c>
      <c r="C10" s="51"/>
      <c r="D10" s="51">
        <v>1929</v>
      </c>
      <c r="E10" s="51"/>
      <c r="F10" s="51"/>
      <c r="G10" s="203">
        <f t="shared" si="0"/>
        <v>0</v>
      </c>
      <c r="H10" s="206" t="e">
        <f t="shared" si="1"/>
        <v>#DIV/0!</v>
      </c>
    </row>
    <row r="11" spans="1:242" s="60" customFormat="1" ht="27.75" customHeight="1">
      <c r="A11" s="54" t="s">
        <v>216</v>
      </c>
      <c r="B11" s="55"/>
      <c r="C11" s="55"/>
      <c r="D11" s="55">
        <f>SUM(D7:D10)</f>
        <v>4033</v>
      </c>
      <c r="E11" s="55">
        <f>E4</f>
        <v>2378</v>
      </c>
      <c r="F11" s="55">
        <f>F4</f>
        <v>1855</v>
      </c>
      <c r="G11" s="202">
        <f t="shared" si="0"/>
        <v>-523</v>
      </c>
      <c r="H11" s="205">
        <f t="shared" si="1"/>
        <v>-21.993271656854496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72"/>
      <c r="IA11" s="72"/>
      <c r="IB11" s="72"/>
      <c r="IC11" s="72"/>
      <c r="ID11" s="72"/>
      <c r="IE11" s="72"/>
      <c r="IF11" s="72"/>
      <c r="IG11" s="72"/>
      <c r="IH11" s="72"/>
    </row>
    <row r="12" spans="1:242" s="60" customFormat="1" ht="27.75" customHeight="1">
      <c r="A12" s="56" t="s">
        <v>217</v>
      </c>
      <c r="B12" s="55"/>
      <c r="C12" s="55"/>
      <c r="D12" s="55"/>
      <c r="E12" s="55">
        <f>SUM(E13:E22)</f>
        <v>1877</v>
      </c>
      <c r="F12" s="55">
        <f>SUM(F13:F22)</f>
        <v>1244</v>
      </c>
      <c r="G12" s="202">
        <f t="shared" si="0"/>
        <v>-633</v>
      </c>
      <c r="H12" s="205">
        <f t="shared" si="1"/>
        <v>-33.72402770378263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72"/>
      <c r="IA12" s="72"/>
      <c r="IB12" s="72"/>
      <c r="IC12" s="72"/>
      <c r="ID12" s="72"/>
      <c r="IE12" s="72"/>
      <c r="IF12" s="72"/>
      <c r="IG12" s="72"/>
      <c r="IH12" s="72"/>
    </row>
    <row r="13" spans="1:242" s="60" customFormat="1" ht="27.75" customHeight="1">
      <c r="A13" s="50" t="s">
        <v>190</v>
      </c>
      <c r="B13" s="55"/>
      <c r="C13" s="55"/>
      <c r="D13" s="71"/>
      <c r="E13" s="51">
        <v>120</v>
      </c>
      <c r="F13" s="51"/>
      <c r="G13" s="203">
        <f aca="true" t="shared" si="2" ref="G13:G21">F13-E13</f>
        <v>-120</v>
      </c>
      <c r="H13" s="20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72"/>
      <c r="IA13" s="72"/>
      <c r="IB13" s="72"/>
      <c r="IC13" s="72"/>
      <c r="ID13" s="72"/>
      <c r="IE13" s="72"/>
      <c r="IF13" s="72"/>
      <c r="IG13" s="72"/>
      <c r="IH13" s="72"/>
    </row>
    <row r="14" spans="1:242" s="60" customFormat="1" ht="27.75" customHeight="1">
      <c r="A14" s="50" t="s">
        <v>191</v>
      </c>
      <c r="B14" s="55"/>
      <c r="C14" s="55"/>
      <c r="D14" s="71"/>
      <c r="E14" s="51">
        <v>68</v>
      </c>
      <c r="F14" s="51">
        <v>40</v>
      </c>
      <c r="G14" s="203">
        <f t="shared" si="2"/>
        <v>-28</v>
      </c>
      <c r="H14" s="206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72"/>
      <c r="IA14" s="72"/>
      <c r="IB14" s="72"/>
      <c r="IC14" s="72"/>
      <c r="ID14" s="72"/>
      <c r="IE14" s="72"/>
      <c r="IF14" s="72"/>
      <c r="IG14" s="72"/>
      <c r="IH14" s="72"/>
    </row>
    <row r="15" spans="1:242" s="60" customFormat="1" ht="27.75" customHeight="1">
      <c r="A15" s="50" t="s">
        <v>218</v>
      </c>
      <c r="B15" s="55"/>
      <c r="C15" s="55"/>
      <c r="D15" s="71"/>
      <c r="E15" s="51">
        <v>19</v>
      </c>
      <c r="F15" s="51">
        <v>509</v>
      </c>
      <c r="G15" s="203">
        <f t="shared" si="2"/>
        <v>490</v>
      </c>
      <c r="H15" s="206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72"/>
      <c r="IA15" s="72"/>
      <c r="IB15" s="72"/>
      <c r="IC15" s="72"/>
      <c r="ID15" s="72"/>
      <c r="IE15" s="72"/>
      <c r="IF15" s="72"/>
      <c r="IG15" s="72"/>
      <c r="IH15" s="72"/>
    </row>
    <row r="16" spans="1:242" s="60" customFormat="1" ht="27.75" customHeight="1">
      <c r="A16" s="50" t="s">
        <v>219</v>
      </c>
      <c r="B16" s="55"/>
      <c r="C16" s="55"/>
      <c r="D16" s="71"/>
      <c r="E16" s="51">
        <v>141</v>
      </c>
      <c r="F16" s="51"/>
      <c r="G16" s="203">
        <f t="shared" si="2"/>
        <v>-141</v>
      </c>
      <c r="H16" s="20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72"/>
      <c r="IA16" s="72"/>
      <c r="IB16" s="72"/>
      <c r="IC16" s="72"/>
      <c r="ID16" s="72"/>
      <c r="IE16" s="72"/>
      <c r="IF16" s="72"/>
      <c r="IG16" s="72"/>
      <c r="IH16" s="72"/>
    </row>
    <row r="17" spans="1:242" s="60" customFormat="1" ht="27.75" customHeight="1">
      <c r="A17" s="50" t="s">
        <v>220</v>
      </c>
      <c r="B17" s="55"/>
      <c r="C17" s="55"/>
      <c r="D17" s="71"/>
      <c r="E17" s="51">
        <v>73</v>
      </c>
      <c r="F17" s="51"/>
      <c r="G17" s="203">
        <f t="shared" si="2"/>
        <v>-73</v>
      </c>
      <c r="H17" s="20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72"/>
      <c r="IA17" s="72"/>
      <c r="IB17" s="72"/>
      <c r="IC17" s="72"/>
      <c r="ID17" s="72"/>
      <c r="IE17" s="72"/>
      <c r="IF17" s="72"/>
      <c r="IG17" s="72"/>
      <c r="IH17" s="72"/>
    </row>
    <row r="18" spans="1:242" s="60" customFormat="1" ht="27.75" customHeight="1">
      <c r="A18" s="50" t="s">
        <v>221</v>
      </c>
      <c r="B18" s="55"/>
      <c r="C18" s="55"/>
      <c r="D18" s="71"/>
      <c r="E18" s="51">
        <v>276</v>
      </c>
      <c r="F18" s="51">
        <v>46</v>
      </c>
      <c r="G18" s="203">
        <f t="shared" si="2"/>
        <v>-230</v>
      </c>
      <c r="H18" s="20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72"/>
      <c r="IA18" s="72"/>
      <c r="IB18" s="72"/>
      <c r="IC18" s="72"/>
      <c r="ID18" s="72"/>
      <c r="IE18" s="72"/>
      <c r="IF18" s="72"/>
      <c r="IG18" s="72"/>
      <c r="IH18" s="72"/>
    </row>
    <row r="19" spans="1:242" s="60" customFormat="1" ht="27.75" customHeight="1">
      <c r="A19" s="50" t="s">
        <v>222</v>
      </c>
      <c r="B19" s="55"/>
      <c r="C19" s="55"/>
      <c r="D19" s="71"/>
      <c r="E19" s="51">
        <v>43</v>
      </c>
      <c r="F19" s="51"/>
      <c r="G19" s="203">
        <f t="shared" si="2"/>
        <v>-43</v>
      </c>
      <c r="H19" s="20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72"/>
      <c r="IA19" s="72"/>
      <c r="IB19" s="72"/>
      <c r="IC19" s="72"/>
      <c r="ID19" s="72"/>
      <c r="IE19" s="72"/>
      <c r="IF19" s="72"/>
      <c r="IG19" s="72"/>
      <c r="IH19" s="72"/>
    </row>
    <row r="20" spans="1:242" s="60" customFormat="1" ht="27.75" customHeight="1">
      <c r="A20" s="50" t="s">
        <v>223</v>
      </c>
      <c r="B20" s="55"/>
      <c r="C20" s="55"/>
      <c r="D20" s="71"/>
      <c r="E20" s="51"/>
      <c r="F20" s="51">
        <v>130</v>
      </c>
      <c r="G20" s="203"/>
      <c r="H20" s="20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72"/>
      <c r="IA20" s="72"/>
      <c r="IB20" s="72"/>
      <c r="IC20" s="72"/>
      <c r="ID20" s="72"/>
      <c r="IE20" s="72"/>
      <c r="IF20" s="72"/>
      <c r="IG20" s="72"/>
      <c r="IH20" s="72"/>
    </row>
    <row r="21" spans="1:242" s="60" customFormat="1" ht="27.75" customHeight="1">
      <c r="A21" s="50" t="s">
        <v>224</v>
      </c>
      <c r="B21" s="55"/>
      <c r="C21" s="55"/>
      <c r="D21" s="71"/>
      <c r="E21" s="51">
        <v>1129</v>
      </c>
      <c r="F21" s="51">
        <v>519</v>
      </c>
      <c r="G21" s="203">
        <f t="shared" si="2"/>
        <v>-610</v>
      </c>
      <c r="H21" s="20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72"/>
      <c r="IA21" s="72"/>
      <c r="IB21" s="72"/>
      <c r="IC21" s="72"/>
      <c r="ID21" s="72"/>
      <c r="IE21" s="72"/>
      <c r="IF21" s="72"/>
      <c r="IG21" s="72"/>
      <c r="IH21" s="72"/>
    </row>
    <row r="22" spans="1:8" ht="27.75" customHeight="1">
      <c r="A22" s="50" t="s">
        <v>225</v>
      </c>
      <c r="B22" s="51"/>
      <c r="C22" s="51"/>
      <c r="D22" s="68">
        <v>4</v>
      </c>
      <c r="E22" s="51">
        <v>8</v>
      </c>
      <c r="F22" s="51"/>
      <c r="G22" s="203">
        <f t="shared" si="0"/>
        <v>-8</v>
      </c>
      <c r="H22" s="206">
        <f t="shared" si="1"/>
        <v>-100</v>
      </c>
    </row>
    <row r="23" spans="1:242" s="60" customFormat="1" ht="27.75" customHeight="1">
      <c r="A23" s="54" t="s">
        <v>226</v>
      </c>
      <c r="B23" s="56"/>
      <c r="C23" s="56"/>
      <c r="D23" s="59">
        <f>SUM(D11:D12)</f>
        <v>4033</v>
      </c>
      <c r="E23" s="59">
        <f>SUM(E11:E12)</f>
        <v>4255</v>
      </c>
      <c r="F23" s="59">
        <f>SUM(F11:F12)</f>
        <v>3099</v>
      </c>
      <c r="G23" s="202">
        <f t="shared" si="0"/>
        <v>-1156</v>
      </c>
      <c r="H23" s="205">
        <f t="shared" si="1"/>
        <v>-27.168037602820217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72"/>
      <c r="IA23" s="72"/>
      <c r="IB23" s="72"/>
      <c r="IC23" s="72"/>
      <c r="ID23" s="72"/>
      <c r="IE23" s="72"/>
      <c r="IF23" s="72"/>
      <c r="IG23" s="72"/>
      <c r="IH23" s="72"/>
    </row>
    <row r="24" ht="36" customHeight="1"/>
    <row r="25" ht="36" customHeight="1"/>
    <row r="26" ht="36" customHeight="1"/>
    <row r="27" ht="36" customHeight="1"/>
    <row r="28" ht="36" customHeight="1"/>
    <row r="29" ht="18" customHeight="1" hidden="1"/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I12"/>
  <sheetViews>
    <sheetView workbookViewId="0" topLeftCell="A1">
      <selection activeCell="H10" sqref="H10"/>
    </sheetView>
  </sheetViews>
  <sheetFormatPr defaultColWidth="7.875" defaultRowHeight="14.25"/>
  <cols>
    <col min="1" max="1" width="26.375" style="40" customWidth="1"/>
    <col min="2" max="3" width="9.125" style="40" hidden="1" customWidth="1"/>
    <col min="4" max="4" width="11.00390625" style="40" hidden="1" customWidth="1"/>
    <col min="5" max="9" width="11.375" style="40" customWidth="1"/>
    <col min="10" max="234" width="7.875" style="40" customWidth="1"/>
    <col min="235" max="243" width="7.875" style="12" customWidth="1"/>
  </cols>
  <sheetData>
    <row r="1" spans="1:9" ht="34.5" customHeight="1">
      <c r="A1" s="13" t="s">
        <v>227</v>
      </c>
      <c r="B1" s="13"/>
      <c r="C1" s="13"/>
      <c r="D1" s="13"/>
      <c r="E1" s="13"/>
      <c r="F1" s="13"/>
      <c r="G1" s="13"/>
      <c r="H1" s="13"/>
      <c r="I1" s="13"/>
    </row>
    <row r="2" spans="1:243" ht="18" customHeight="1">
      <c r="A2" s="41"/>
      <c r="B2" s="41"/>
      <c r="C2" s="41"/>
      <c r="D2" s="41"/>
      <c r="E2" s="42"/>
      <c r="F2" s="42"/>
      <c r="G2" s="42"/>
      <c r="H2" s="24"/>
      <c r="I2" s="15" t="s">
        <v>62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s="60" customFormat="1" ht="49.5" customHeight="1">
      <c r="A3" s="43" t="s">
        <v>207</v>
      </c>
      <c r="B3" s="44" t="s">
        <v>180</v>
      </c>
      <c r="C3" s="44" t="s">
        <v>181</v>
      </c>
      <c r="D3" s="44" t="s">
        <v>65</v>
      </c>
      <c r="E3" s="44" t="s">
        <v>66</v>
      </c>
      <c r="F3" s="44" t="s">
        <v>67</v>
      </c>
      <c r="G3" s="4" t="s">
        <v>68</v>
      </c>
      <c r="H3" s="201" t="s">
        <v>69</v>
      </c>
      <c r="I3" s="201" t="s">
        <v>70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72"/>
      <c r="IB3" s="72"/>
      <c r="IC3" s="72"/>
      <c r="ID3" s="72"/>
      <c r="IE3" s="72"/>
      <c r="IF3" s="72"/>
      <c r="IG3" s="72"/>
      <c r="IH3" s="72"/>
      <c r="II3" s="72"/>
    </row>
    <row r="4" spans="1:243" s="60" customFormat="1" ht="34.5" customHeight="1">
      <c r="A4" s="45" t="s">
        <v>228</v>
      </c>
      <c r="B4" s="46"/>
      <c r="C4" s="46"/>
      <c r="D4" s="47">
        <f>SUM(D5:D7)</f>
        <v>2104</v>
      </c>
      <c r="E4" s="47">
        <f>SUM(E5:E7)</f>
        <v>112</v>
      </c>
      <c r="F4" s="47">
        <f>SUM(F5:F7)</f>
        <v>500</v>
      </c>
      <c r="G4" s="47">
        <f>SUM(G5:G7)</f>
        <v>1335</v>
      </c>
      <c r="H4" s="202">
        <f>G4/F4*100</f>
        <v>267</v>
      </c>
      <c r="I4" s="205">
        <f>(G4/E4-1)*100</f>
        <v>1091.9642857142858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72"/>
      <c r="IB4" s="72"/>
      <c r="IC4" s="72"/>
      <c r="ID4" s="72"/>
      <c r="IE4" s="72"/>
      <c r="IF4" s="72"/>
      <c r="IG4" s="72"/>
      <c r="IH4" s="72"/>
      <c r="II4" s="72"/>
    </row>
    <row r="5" spans="1:9" ht="36" customHeight="1">
      <c r="A5" s="50" t="s">
        <v>229</v>
      </c>
      <c r="B5" s="51">
        <v>434</v>
      </c>
      <c r="C5" s="51"/>
      <c r="D5" s="51">
        <v>175</v>
      </c>
      <c r="E5" s="51">
        <v>112</v>
      </c>
      <c r="F5" s="51">
        <v>500</v>
      </c>
      <c r="G5" s="51"/>
      <c r="H5" s="203">
        <f>G5/F5*100</f>
        <v>0</v>
      </c>
      <c r="I5" s="206">
        <f>(G5/E5-1)*100</f>
        <v>-100</v>
      </c>
    </row>
    <row r="6" spans="1:9" ht="36" customHeight="1">
      <c r="A6" s="50" t="s">
        <v>230</v>
      </c>
      <c r="B6" s="51"/>
      <c r="C6" s="51"/>
      <c r="D6" s="51">
        <v>0</v>
      </c>
      <c r="E6" s="204"/>
      <c r="F6" s="51"/>
      <c r="G6" s="51">
        <v>1335</v>
      </c>
      <c r="H6" s="203"/>
      <c r="I6" s="206"/>
    </row>
    <row r="7" spans="1:9" ht="36" customHeight="1">
      <c r="A7" s="50" t="s">
        <v>231</v>
      </c>
      <c r="B7" s="51">
        <v>137</v>
      </c>
      <c r="C7" s="51"/>
      <c r="D7" s="51">
        <v>1929</v>
      </c>
      <c r="E7" s="204"/>
      <c r="F7" s="51"/>
      <c r="G7" s="51"/>
      <c r="H7" s="51"/>
      <c r="I7" s="206"/>
    </row>
    <row r="8" spans="1:243" s="60" customFormat="1" ht="36" customHeight="1">
      <c r="A8" s="54" t="s">
        <v>216</v>
      </c>
      <c r="B8" s="55"/>
      <c r="C8" s="55"/>
      <c r="D8" s="55">
        <f>SUM(D5:D7)</f>
        <v>2104</v>
      </c>
      <c r="E8" s="55">
        <f>SUM(E5:E7)</f>
        <v>112</v>
      </c>
      <c r="F8" s="55">
        <f>SUM(F5:F7)</f>
        <v>500</v>
      </c>
      <c r="G8" s="55">
        <f>SUM(G5:G7)</f>
        <v>1335</v>
      </c>
      <c r="H8" s="202">
        <f>G8/F8*100</f>
        <v>267</v>
      </c>
      <c r="I8" s="205">
        <f>(G8/E8-1)*100</f>
        <v>1091.9642857142858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72"/>
      <c r="IB8" s="72"/>
      <c r="IC8" s="72"/>
      <c r="ID8" s="72"/>
      <c r="IE8" s="72"/>
      <c r="IF8" s="72"/>
      <c r="IG8" s="72"/>
      <c r="IH8" s="72"/>
      <c r="II8" s="72"/>
    </row>
    <row r="9" spans="1:243" s="60" customFormat="1" ht="36" customHeight="1">
      <c r="A9" s="56" t="s">
        <v>217</v>
      </c>
      <c r="B9" s="55"/>
      <c r="C9" s="55"/>
      <c r="D9" s="55"/>
      <c r="E9" s="55">
        <f>E10+E11</f>
        <v>282</v>
      </c>
      <c r="F9" s="55">
        <f>F10+F11</f>
        <v>0</v>
      </c>
      <c r="G9" s="55">
        <f>G10+G11</f>
        <v>0</v>
      </c>
      <c r="H9" s="55"/>
      <c r="I9" s="205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72"/>
      <c r="IB9" s="72"/>
      <c r="IC9" s="72"/>
      <c r="ID9" s="72"/>
      <c r="IE9" s="72"/>
      <c r="IF9" s="72"/>
      <c r="IG9" s="72"/>
      <c r="IH9" s="72"/>
      <c r="II9" s="72"/>
    </row>
    <row r="10" spans="1:12" ht="36" customHeight="1">
      <c r="A10" s="50" t="s">
        <v>229</v>
      </c>
      <c r="B10" s="51"/>
      <c r="C10" s="51"/>
      <c r="D10" s="68">
        <v>4</v>
      </c>
      <c r="E10" s="51">
        <v>106</v>
      </c>
      <c r="F10" s="51"/>
      <c r="G10" s="51"/>
      <c r="H10" s="51"/>
      <c r="I10" s="205"/>
      <c r="L10" s="207"/>
    </row>
    <row r="11" spans="1:9" ht="36" customHeight="1">
      <c r="A11" s="50" t="s">
        <v>230</v>
      </c>
      <c r="B11" s="51"/>
      <c r="C11" s="51"/>
      <c r="D11" s="68"/>
      <c r="E11" s="51">
        <v>176</v>
      </c>
      <c r="F11" s="51"/>
      <c r="G11" s="51"/>
      <c r="H11" s="51"/>
      <c r="I11" s="205"/>
    </row>
    <row r="12" spans="1:243" s="60" customFormat="1" ht="36" customHeight="1">
      <c r="A12" s="54" t="s">
        <v>226</v>
      </c>
      <c r="B12" s="56"/>
      <c r="C12" s="56"/>
      <c r="D12" s="59">
        <f>SUM(D8:D9)</f>
        <v>2104</v>
      </c>
      <c r="E12" s="59">
        <f>SUM(E8:E9)</f>
        <v>394</v>
      </c>
      <c r="F12" s="59">
        <f>SUM(F8:F9)</f>
        <v>500</v>
      </c>
      <c r="G12" s="59">
        <f>SUM(G8:G9)</f>
        <v>1335</v>
      </c>
      <c r="H12" s="202">
        <f>G12/F12*100</f>
        <v>267</v>
      </c>
      <c r="I12" s="205">
        <f>(G12/E12-1)*100</f>
        <v>238.83248730964465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72"/>
      <c r="IB12" s="72"/>
      <c r="IC12" s="72"/>
      <c r="ID12" s="72"/>
      <c r="IE12" s="72"/>
      <c r="IF12" s="72"/>
      <c r="IG12" s="72"/>
      <c r="IH12" s="72"/>
      <c r="II12" s="72"/>
    </row>
    <row r="13" ht="36" customHeight="1"/>
    <row r="14" ht="36" customHeight="1"/>
    <row r="15" ht="36" customHeight="1"/>
    <row r="16" ht="36" customHeight="1"/>
    <row r="17" ht="36" customHeight="1"/>
    <row r="18" ht="18" customHeight="1" hidden="1"/>
  </sheetData>
  <sheetProtection/>
  <mergeCells count="1">
    <mergeCell ref="A1:I1"/>
  </mergeCells>
  <printOptions horizontalCentered="1"/>
  <pageMargins left="0.5548611111111111" right="0.5548611111111111" top="0.9798611111111111" bottom="0.74375" header="0.5076388888888889" footer="0.7909722222222222"/>
  <pageSetup firstPageNumber="20" useFirstPageNumber="1" horizontalDpi="600" verticalDpi="600" orientation="portrait" paperSize="9"/>
  <headerFooter alignWithMargins="0">
    <oddFooter>&amp;C&amp;"宋体"&amp;12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C17" sqref="C17"/>
    </sheetView>
  </sheetViews>
  <sheetFormatPr defaultColWidth="9.00390625" defaultRowHeight="24" customHeight="1"/>
  <cols>
    <col min="1" max="1" width="41.25390625" style="0" customWidth="1"/>
    <col min="2" max="4" width="11.50390625" style="0" customWidth="1"/>
  </cols>
  <sheetData>
    <row r="1" spans="1:4" ht="42.75" customHeight="1">
      <c r="A1" s="13" t="s">
        <v>232</v>
      </c>
      <c r="B1" s="13"/>
      <c r="C1" s="13"/>
      <c r="D1" s="13"/>
    </row>
    <row r="2" spans="1:4" ht="24" customHeight="1">
      <c r="A2" s="24"/>
      <c r="B2" s="24"/>
      <c r="C2" s="24"/>
      <c r="D2" s="24" t="s">
        <v>62</v>
      </c>
    </row>
    <row r="3" spans="1:4" ht="24" customHeight="1">
      <c r="A3" s="198" t="s">
        <v>165</v>
      </c>
      <c r="B3" s="198" t="s">
        <v>233</v>
      </c>
      <c r="C3" s="198"/>
      <c r="D3" s="198"/>
    </row>
    <row r="4" spans="1:4" ht="24" customHeight="1">
      <c r="A4" s="198"/>
      <c r="B4" s="198" t="s">
        <v>167</v>
      </c>
      <c r="C4" s="198" t="s">
        <v>234</v>
      </c>
      <c r="D4" s="198" t="s">
        <v>235</v>
      </c>
    </row>
    <row r="5" spans="1:4" ht="24" customHeight="1">
      <c r="A5" s="199" t="s">
        <v>172</v>
      </c>
      <c r="B5" s="200">
        <f>SUM(C5:D5)</f>
        <v>2880</v>
      </c>
      <c r="C5" s="200">
        <v>0</v>
      </c>
      <c r="D5" s="200">
        <v>2880</v>
      </c>
    </row>
    <row r="6" spans="1:4" ht="24" customHeight="1">
      <c r="A6" s="199" t="s">
        <v>173</v>
      </c>
      <c r="B6" s="200">
        <v>5804</v>
      </c>
      <c r="C6" s="198"/>
      <c r="D6" s="198"/>
    </row>
    <row r="7" spans="1:4" ht="24" customHeight="1">
      <c r="A7" s="199" t="s">
        <v>174</v>
      </c>
      <c r="B7" s="200">
        <f>C7</f>
        <v>0</v>
      </c>
      <c r="C7" s="200">
        <v>0</v>
      </c>
      <c r="D7" s="198"/>
    </row>
    <row r="8" spans="1:4" ht="24" customHeight="1">
      <c r="A8" s="199" t="s">
        <v>175</v>
      </c>
      <c r="B8" s="200">
        <f>D8+C8</f>
        <v>0</v>
      </c>
      <c r="C8" s="200">
        <v>0</v>
      </c>
      <c r="D8" s="200">
        <v>0</v>
      </c>
    </row>
    <row r="9" spans="1:4" ht="24" customHeight="1">
      <c r="A9" s="199" t="s">
        <v>176</v>
      </c>
      <c r="B9" s="200">
        <f>C9+D9</f>
        <v>2580</v>
      </c>
      <c r="C9" s="200">
        <v>0</v>
      </c>
      <c r="D9" s="200">
        <v>2580</v>
      </c>
    </row>
    <row r="10" spans="1:4" ht="24" customHeight="1">
      <c r="A10" s="199" t="s">
        <v>177</v>
      </c>
      <c r="B10" s="200">
        <f>SUM(C10:D10)</f>
        <v>300</v>
      </c>
      <c r="C10" s="200">
        <f>C7+C5-C8-C9</f>
        <v>0</v>
      </c>
      <c r="D10" s="200">
        <f>D5-D8-D9</f>
        <v>300</v>
      </c>
    </row>
  </sheetData>
  <sheetProtection/>
  <mergeCells count="3">
    <mergeCell ref="A1:D1"/>
    <mergeCell ref="B3:D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:IV65536"/>
    </sheetView>
  </sheetViews>
  <sheetFormatPr defaultColWidth="9.00390625" defaultRowHeight="14.25"/>
  <cols>
    <col min="1" max="1" width="7.625" style="0" customWidth="1"/>
    <col min="3" max="3" width="8.625" style="0" customWidth="1"/>
    <col min="7" max="7" width="7.50390625" style="0" customWidth="1"/>
    <col min="12" max="12" width="7.625" style="0" customWidth="1"/>
    <col min="14" max="14" width="10.875" style="0" customWidth="1"/>
  </cols>
  <sheetData>
    <row r="1" spans="1:14" ht="22.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7"/>
      <c r="L2" s="197"/>
      <c r="N2" s="88" t="s">
        <v>62</v>
      </c>
    </row>
    <row r="3" spans="1:14" ht="30.75" customHeight="1">
      <c r="A3" s="5" t="s">
        <v>237</v>
      </c>
      <c r="B3" s="6"/>
      <c r="C3" s="6"/>
      <c r="D3" s="6"/>
      <c r="E3" s="6"/>
      <c r="F3" s="6"/>
      <c r="G3" s="6"/>
      <c r="H3" s="5" t="s">
        <v>238</v>
      </c>
      <c r="I3" s="6"/>
      <c r="J3" s="6"/>
      <c r="K3" s="6"/>
      <c r="L3" s="6"/>
      <c r="M3" s="6"/>
      <c r="N3" s="6"/>
    </row>
    <row r="4" spans="1:14" ht="30.75" customHeight="1">
      <c r="A4" s="4" t="s">
        <v>239</v>
      </c>
      <c r="B4" s="4"/>
      <c r="C4" s="4"/>
      <c r="D4" s="4"/>
      <c r="E4" s="4"/>
      <c r="F4" s="4"/>
      <c r="G4" s="4"/>
      <c r="H4" s="4" t="s">
        <v>239</v>
      </c>
      <c r="I4" s="4"/>
      <c r="J4" s="4"/>
      <c r="K4" s="4"/>
      <c r="L4" s="4"/>
      <c r="M4" s="4"/>
      <c r="N4" s="4"/>
    </row>
    <row r="5" spans="1:14" ht="30.75" customHeight="1">
      <c r="A5" s="7" t="s">
        <v>240</v>
      </c>
      <c r="B5" s="7" t="s">
        <v>241</v>
      </c>
      <c r="C5" s="7" t="s">
        <v>242</v>
      </c>
      <c r="D5" s="5" t="s">
        <v>243</v>
      </c>
      <c r="E5" s="6"/>
      <c r="F5" s="8"/>
      <c r="G5" s="7" t="s">
        <v>244</v>
      </c>
      <c r="H5" s="7" t="s">
        <v>240</v>
      </c>
      <c r="I5" s="7" t="s">
        <v>241</v>
      </c>
      <c r="J5" s="7" t="s">
        <v>242</v>
      </c>
      <c r="K5" s="5" t="s">
        <v>243</v>
      </c>
      <c r="L5" s="6"/>
      <c r="M5" s="8"/>
      <c r="N5" s="7" t="s">
        <v>244</v>
      </c>
    </row>
    <row r="6" spans="1:14" ht="48.75" customHeight="1">
      <c r="A6" s="9"/>
      <c r="B6" s="9"/>
      <c r="C6" s="9"/>
      <c r="D6" s="4" t="s">
        <v>167</v>
      </c>
      <c r="E6" s="4" t="s">
        <v>245</v>
      </c>
      <c r="F6" s="4" t="s">
        <v>246</v>
      </c>
      <c r="G6" s="9"/>
      <c r="H6" s="9"/>
      <c r="I6" s="9"/>
      <c r="J6" s="9"/>
      <c r="K6" s="4" t="s">
        <v>167</v>
      </c>
      <c r="L6" s="4" t="s">
        <v>245</v>
      </c>
      <c r="M6" s="4" t="s">
        <v>246</v>
      </c>
      <c r="N6" s="9"/>
    </row>
    <row r="7" spans="1:14" ht="30.75" customHeight="1">
      <c r="A7" s="4">
        <f>C7+D7+G7</f>
        <v>908</v>
      </c>
      <c r="B7" s="10">
        <v>0.113</v>
      </c>
      <c r="C7" s="4">
        <v>0</v>
      </c>
      <c r="D7" s="4">
        <f>E7+F7</f>
        <v>538</v>
      </c>
      <c r="E7" s="4">
        <v>538</v>
      </c>
      <c r="F7" s="4"/>
      <c r="G7" s="4">
        <v>370</v>
      </c>
      <c r="H7" s="4">
        <f>J7+L7+N7</f>
        <v>866.8</v>
      </c>
      <c r="I7" s="10">
        <v>0.045</v>
      </c>
      <c r="J7" s="4">
        <v>4.4</v>
      </c>
      <c r="K7" s="4">
        <f>L7+M7</f>
        <v>497.6</v>
      </c>
      <c r="L7" s="4">
        <v>497.6</v>
      </c>
      <c r="M7" s="4"/>
      <c r="N7" s="4">
        <v>364.8</v>
      </c>
    </row>
  </sheetData>
  <sheetProtection/>
  <mergeCells count="16">
    <mergeCell ref="A1:N1"/>
    <mergeCell ref="K2:L2"/>
    <mergeCell ref="A3:G3"/>
    <mergeCell ref="H3:N3"/>
    <mergeCell ref="A4:G4"/>
    <mergeCell ref="H4:N4"/>
    <mergeCell ref="D5:F5"/>
    <mergeCell ref="K5:M5"/>
    <mergeCell ref="A5:A6"/>
    <mergeCell ref="B5:B6"/>
    <mergeCell ref="C5:C6"/>
    <mergeCell ref="G5:G6"/>
    <mergeCell ref="H5:H6"/>
    <mergeCell ref="I5:I6"/>
    <mergeCell ref="J5:J6"/>
    <mergeCell ref="N5:N6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E32"/>
  <sheetViews>
    <sheetView showZeros="0" workbookViewId="0" topLeftCell="A1">
      <selection activeCell="J30" sqref="J30"/>
    </sheetView>
  </sheetViews>
  <sheetFormatPr defaultColWidth="7.875" defaultRowHeight="14.25"/>
  <cols>
    <col min="1" max="1" width="29.125" style="30" customWidth="1"/>
    <col min="2" max="2" width="10.25390625" style="12" hidden="1" customWidth="1"/>
    <col min="3" max="6" width="11.00390625" style="12" customWidth="1"/>
    <col min="7" max="7" width="9.875" style="12" hidden="1" customWidth="1"/>
    <col min="8" max="239" width="7.875" style="12" customWidth="1"/>
  </cols>
  <sheetData>
    <row r="1" spans="1:239" ht="31.5" customHeight="1">
      <c r="A1" s="13" t="s">
        <v>247</v>
      </c>
      <c r="B1" s="13"/>
      <c r="C1" s="13"/>
      <c r="D1" s="13"/>
      <c r="E1" s="13"/>
      <c r="F1" s="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18" customHeight="1">
      <c r="A2" s="41"/>
      <c r="B2" s="41"/>
      <c r="C2" s="41"/>
      <c r="D2" s="41"/>
      <c r="E2" s="42"/>
      <c r="F2" s="15" t="s">
        <v>62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8" ht="19.5" customHeight="1">
      <c r="A3" s="21" t="s">
        <v>63</v>
      </c>
      <c r="B3" s="7" t="s">
        <v>64</v>
      </c>
      <c r="C3" s="62" t="s">
        <v>68</v>
      </c>
      <c r="D3" s="62" t="s">
        <v>248</v>
      </c>
      <c r="E3" s="4" t="s">
        <v>249</v>
      </c>
      <c r="F3" s="4"/>
      <c r="G3" s="186" t="s">
        <v>250</v>
      </c>
      <c r="H3"/>
    </row>
    <row r="4" spans="1:7" ht="19.5" customHeight="1">
      <c r="A4" s="21"/>
      <c r="B4" s="9"/>
      <c r="C4" s="64"/>
      <c r="D4" s="187"/>
      <c r="E4" s="7" t="s">
        <v>251</v>
      </c>
      <c r="F4" s="4" t="s">
        <v>252</v>
      </c>
      <c r="G4" s="188"/>
    </row>
    <row r="5" spans="1:7" ht="21.75" customHeight="1">
      <c r="A5" s="189" t="s">
        <v>182</v>
      </c>
      <c r="B5" s="190" t="e">
        <f>SUM(B6,B20)</f>
        <v>#REF!</v>
      </c>
      <c r="C5" s="191">
        <f>SUM(C6,C20)</f>
        <v>11352</v>
      </c>
      <c r="D5" s="191">
        <f>SUM(D6,D20)</f>
        <v>12260</v>
      </c>
      <c r="E5" s="190">
        <f aca="true" t="shared" si="0" ref="E5:E24">D5-C5</f>
        <v>908</v>
      </c>
      <c r="F5" s="69">
        <f aca="true" t="shared" si="1" ref="F5:F24">(D5/C5-1)*100</f>
        <v>7.99859055673009</v>
      </c>
      <c r="G5" s="188"/>
    </row>
    <row r="6" spans="1:7" ht="21.75" customHeight="1">
      <c r="A6" s="18" t="s">
        <v>71</v>
      </c>
      <c r="B6" s="18" t="e">
        <f>SUM(B7,#REF!,B8:B18)</f>
        <v>#REF!</v>
      </c>
      <c r="C6" s="191">
        <f>SUM(C7:C19)</f>
        <v>9451</v>
      </c>
      <c r="D6" s="191">
        <f>SUM(D7:D19)</f>
        <v>10115</v>
      </c>
      <c r="E6" s="190">
        <f t="shared" si="0"/>
        <v>664</v>
      </c>
      <c r="F6" s="69">
        <f t="shared" si="1"/>
        <v>7.025711564913761</v>
      </c>
      <c r="G6" s="192" t="e">
        <f aca="true" t="shared" si="2" ref="G6:G16">ROUND(C6/B6-1,2)</f>
        <v>#REF!</v>
      </c>
    </row>
    <row r="7" spans="1:7" ht="21.75" customHeight="1">
      <c r="A7" s="189" t="s">
        <v>72</v>
      </c>
      <c r="B7" s="18">
        <v>640</v>
      </c>
      <c r="C7" s="193">
        <v>6327</v>
      </c>
      <c r="D7" s="193">
        <v>3700</v>
      </c>
      <c r="E7" s="190">
        <f t="shared" si="0"/>
        <v>-2627</v>
      </c>
      <c r="F7" s="69">
        <f t="shared" si="1"/>
        <v>-41.52046783625731</v>
      </c>
      <c r="G7" s="192">
        <f t="shared" si="2"/>
        <v>8.89</v>
      </c>
    </row>
    <row r="8" spans="1:7" ht="21.75" customHeight="1">
      <c r="A8" s="189" t="s">
        <v>73</v>
      </c>
      <c r="B8" s="18">
        <v>192</v>
      </c>
      <c r="C8" s="193">
        <v>395</v>
      </c>
      <c r="D8" s="193">
        <v>440</v>
      </c>
      <c r="E8" s="190">
        <f t="shared" si="0"/>
        <v>45</v>
      </c>
      <c r="F8" s="69">
        <f t="shared" si="1"/>
        <v>11.392405063291132</v>
      </c>
      <c r="G8" s="192">
        <f t="shared" si="2"/>
        <v>1.06</v>
      </c>
    </row>
    <row r="9" spans="1:7" ht="21.75" customHeight="1">
      <c r="A9" s="189" t="s">
        <v>74</v>
      </c>
      <c r="B9" s="18">
        <v>60</v>
      </c>
      <c r="C9" s="193">
        <v>685</v>
      </c>
      <c r="D9" s="193">
        <v>600</v>
      </c>
      <c r="E9" s="190">
        <f t="shared" si="0"/>
        <v>-85</v>
      </c>
      <c r="F9" s="69">
        <f t="shared" si="1"/>
        <v>-12.408759124087588</v>
      </c>
      <c r="G9" s="192">
        <f t="shared" si="2"/>
        <v>10.42</v>
      </c>
    </row>
    <row r="10" spans="1:7" ht="21.75" customHeight="1">
      <c r="A10" s="189" t="s">
        <v>75</v>
      </c>
      <c r="B10" s="18">
        <v>80</v>
      </c>
      <c r="C10" s="193">
        <v>4</v>
      </c>
      <c r="D10" s="193">
        <v>3380</v>
      </c>
      <c r="E10" s="190">
        <f t="shared" si="0"/>
        <v>3376</v>
      </c>
      <c r="F10" s="69">
        <f t="shared" si="1"/>
        <v>84400</v>
      </c>
      <c r="G10" s="192">
        <f t="shared" si="2"/>
        <v>-0.95</v>
      </c>
    </row>
    <row r="11" spans="1:7" ht="21.75" customHeight="1">
      <c r="A11" s="189" t="s">
        <v>76</v>
      </c>
      <c r="B11" s="18">
        <v>594</v>
      </c>
      <c r="C11" s="193">
        <v>406</v>
      </c>
      <c r="D11" s="193">
        <v>250</v>
      </c>
      <c r="E11" s="190">
        <f t="shared" si="0"/>
        <v>-156</v>
      </c>
      <c r="F11" s="69">
        <f t="shared" si="1"/>
        <v>-38.42364532019704</v>
      </c>
      <c r="G11" s="192">
        <f t="shared" si="2"/>
        <v>-0.32</v>
      </c>
    </row>
    <row r="12" spans="1:7" ht="21.75" customHeight="1">
      <c r="A12" s="189" t="s">
        <v>77</v>
      </c>
      <c r="B12" s="18">
        <v>98</v>
      </c>
      <c r="C12" s="193">
        <v>203</v>
      </c>
      <c r="D12" s="193">
        <v>200</v>
      </c>
      <c r="E12" s="190">
        <f t="shared" si="0"/>
        <v>-3</v>
      </c>
      <c r="F12" s="69">
        <f t="shared" si="1"/>
        <v>-1.4778325123152691</v>
      </c>
      <c r="G12" s="192">
        <f t="shared" si="2"/>
        <v>1.07</v>
      </c>
    </row>
    <row r="13" spans="1:7" ht="21.75" customHeight="1">
      <c r="A13" s="189" t="s">
        <v>78</v>
      </c>
      <c r="B13" s="18">
        <v>40</v>
      </c>
      <c r="C13" s="193">
        <v>128</v>
      </c>
      <c r="D13" s="193">
        <v>130</v>
      </c>
      <c r="E13" s="190">
        <f t="shared" si="0"/>
        <v>2</v>
      </c>
      <c r="F13" s="69">
        <f t="shared" si="1"/>
        <v>1.5625</v>
      </c>
      <c r="G13" s="192">
        <f t="shared" si="2"/>
        <v>2.2</v>
      </c>
    </row>
    <row r="14" spans="1:7" ht="21.75" customHeight="1">
      <c r="A14" s="189" t="s">
        <v>79</v>
      </c>
      <c r="B14" s="18">
        <v>140</v>
      </c>
      <c r="C14" s="193">
        <v>329</v>
      </c>
      <c r="D14" s="193">
        <v>300</v>
      </c>
      <c r="E14" s="190">
        <f t="shared" si="0"/>
        <v>-29</v>
      </c>
      <c r="F14" s="69">
        <f t="shared" si="1"/>
        <v>-8.814589665653493</v>
      </c>
      <c r="G14" s="192">
        <f t="shared" si="2"/>
        <v>1.35</v>
      </c>
    </row>
    <row r="15" spans="1:7" ht="21.75" customHeight="1">
      <c r="A15" s="189" t="s">
        <v>80</v>
      </c>
      <c r="B15" s="18">
        <v>331</v>
      </c>
      <c r="C15" s="193"/>
      <c r="D15" s="193">
        <v>30</v>
      </c>
      <c r="E15" s="190">
        <f t="shared" si="0"/>
        <v>30</v>
      </c>
      <c r="F15" s="69"/>
      <c r="G15" s="192">
        <f t="shared" si="2"/>
        <v>-1</v>
      </c>
    </row>
    <row r="16" spans="1:7" ht="21.75" customHeight="1">
      <c r="A16" s="189" t="s">
        <v>81</v>
      </c>
      <c r="B16" s="18">
        <v>300</v>
      </c>
      <c r="C16" s="193">
        <v>263</v>
      </c>
      <c r="D16" s="193">
        <v>260</v>
      </c>
      <c r="E16" s="190">
        <f t="shared" si="0"/>
        <v>-3</v>
      </c>
      <c r="F16" s="69">
        <f t="shared" si="1"/>
        <v>-1.1406844106463865</v>
      </c>
      <c r="G16" s="192">
        <f t="shared" si="2"/>
        <v>-0.12</v>
      </c>
    </row>
    <row r="17" spans="1:7" ht="21.75" customHeight="1">
      <c r="A17" s="189" t="s">
        <v>82</v>
      </c>
      <c r="B17" s="18"/>
      <c r="C17" s="193">
        <v>698</v>
      </c>
      <c r="D17" s="193">
        <v>800</v>
      </c>
      <c r="E17" s="190">
        <f t="shared" si="0"/>
        <v>102</v>
      </c>
      <c r="F17" s="69">
        <f t="shared" si="1"/>
        <v>14.613180515759305</v>
      </c>
      <c r="G17" s="192"/>
    </row>
    <row r="18" spans="1:7" ht="21.75" customHeight="1">
      <c r="A18" s="189" t="s">
        <v>83</v>
      </c>
      <c r="B18" s="18">
        <v>1038</v>
      </c>
      <c r="C18" s="18">
        <v>13</v>
      </c>
      <c r="D18" s="191">
        <v>15</v>
      </c>
      <c r="E18" s="190">
        <f t="shared" si="0"/>
        <v>2</v>
      </c>
      <c r="F18" s="69">
        <f t="shared" si="1"/>
        <v>15.384615384615374</v>
      </c>
      <c r="G18" s="192">
        <f>ROUND(C18/B18-1,2)</f>
        <v>-0.99</v>
      </c>
    </row>
    <row r="19" spans="1:7" ht="21.75" customHeight="1">
      <c r="A19" s="189" t="s">
        <v>253</v>
      </c>
      <c r="B19" s="18"/>
      <c r="C19" s="35"/>
      <c r="D19" s="191">
        <v>10</v>
      </c>
      <c r="E19" s="190">
        <f t="shared" si="0"/>
        <v>10</v>
      </c>
      <c r="F19" s="69"/>
      <c r="G19" s="192"/>
    </row>
    <row r="20" spans="1:7" ht="21.75" customHeight="1">
      <c r="A20" s="189" t="s">
        <v>84</v>
      </c>
      <c r="B20" s="18">
        <f>SUM(B21,B22:B25)</f>
        <v>440</v>
      </c>
      <c r="C20" s="191">
        <f>SUM(C21,C22:C25)</f>
        <v>1901</v>
      </c>
      <c r="D20" s="191">
        <f>SUM(D21,D22:D25)</f>
        <v>2145</v>
      </c>
      <c r="E20" s="190">
        <f t="shared" si="0"/>
        <v>244</v>
      </c>
      <c r="F20" s="69">
        <f t="shared" si="1"/>
        <v>12.835349815886365</v>
      </c>
      <c r="G20" s="192">
        <f>ROUND(C20/B20-1,2)</f>
        <v>3.32</v>
      </c>
    </row>
    <row r="21" spans="1:7" ht="21.75" customHeight="1">
      <c r="A21" s="189" t="s">
        <v>85</v>
      </c>
      <c r="B21" s="18">
        <v>345</v>
      </c>
      <c r="C21" s="18">
        <v>481</v>
      </c>
      <c r="D21" s="18">
        <v>1065</v>
      </c>
      <c r="E21" s="190">
        <f t="shared" si="0"/>
        <v>584</v>
      </c>
      <c r="F21" s="69">
        <f t="shared" si="1"/>
        <v>121.41372141372142</v>
      </c>
      <c r="G21" s="192">
        <f>ROUND(C21/B21-1,2)</f>
        <v>0.39</v>
      </c>
    </row>
    <row r="22" spans="1:7" ht="21.75" customHeight="1">
      <c r="A22" s="189" t="s">
        <v>86</v>
      </c>
      <c r="B22" s="18"/>
      <c r="C22" s="18">
        <v>116</v>
      </c>
      <c r="D22" s="18">
        <v>120</v>
      </c>
      <c r="E22" s="190">
        <f t="shared" si="0"/>
        <v>4</v>
      </c>
      <c r="F22" s="69">
        <f t="shared" si="1"/>
        <v>3.4482758620689724</v>
      </c>
      <c r="G22" s="192">
        <v>1</v>
      </c>
    </row>
    <row r="23" spans="1:7" ht="21.75" customHeight="1">
      <c r="A23" s="189" t="s">
        <v>87</v>
      </c>
      <c r="B23" s="18">
        <v>75</v>
      </c>
      <c r="C23" s="18">
        <v>356</v>
      </c>
      <c r="D23" s="18">
        <v>360</v>
      </c>
      <c r="E23" s="190">
        <f t="shared" si="0"/>
        <v>4</v>
      </c>
      <c r="F23" s="69">
        <f t="shared" si="1"/>
        <v>1.1235955056179803</v>
      </c>
      <c r="G23" s="192">
        <f>ROUND(C23/B23-1,2)</f>
        <v>3.75</v>
      </c>
    </row>
    <row r="24" spans="1:7" ht="21.75" customHeight="1">
      <c r="A24" s="189" t="s">
        <v>254</v>
      </c>
      <c r="B24" s="18"/>
      <c r="C24" s="194">
        <v>948</v>
      </c>
      <c r="D24" s="51">
        <v>600</v>
      </c>
      <c r="E24" s="190">
        <f t="shared" si="0"/>
        <v>-348</v>
      </c>
      <c r="F24" s="69">
        <f t="shared" si="1"/>
        <v>-36.70886075949367</v>
      </c>
      <c r="G24" s="192"/>
    </row>
    <row r="25" spans="1:7" ht="21.75" customHeight="1">
      <c r="A25" s="189" t="s">
        <v>255</v>
      </c>
      <c r="B25" s="18">
        <v>20</v>
      </c>
      <c r="C25" s="18"/>
      <c r="D25" s="18"/>
      <c r="E25" s="190">
        <f aca="true" t="shared" si="3" ref="E25:E32">D25-C25</f>
        <v>0</v>
      </c>
      <c r="F25" s="69"/>
      <c r="G25" s="192">
        <f>ROUND(C25/B25-1,2)</f>
        <v>-1</v>
      </c>
    </row>
    <row r="26" spans="1:7" ht="21.75" customHeight="1">
      <c r="A26" s="168" t="s">
        <v>187</v>
      </c>
      <c r="B26" s="18">
        <f>SUM(B27:B28)</f>
        <v>0</v>
      </c>
      <c r="C26" s="191">
        <f>SUM(C27:C28)</f>
        <v>251964</v>
      </c>
      <c r="D26" s="191">
        <f>SUM(D27:D28)</f>
        <v>0</v>
      </c>
      <c r="E26" s="190">
        <f t="shared" si="3"/>
        <v>-251964</v>
      </c>
      <c r="F26" s="69">
        <f aca="true" t="shared" si="4" ref="F25:F32">(D26/C26-1)*100</f>
        <v>-100</v>
      </c>
      <c r="G26" s="192"/>
    </row>
    <row r="27" spans="1:7" ht="21.75" customHeight="1">
      <c r="A27" s="189" t="s">
        <v>256</v>
      </c>
      <c r="B27" s="18"/>
      <c r="C27" s="191">
        <v>134148</v>
      </c>
      <c r="D27" s="191"/>
      <c r="E27" s="190">
        <f t="shared" si="3"/>
        <v>-134148</v>
      </c>
      <c r="F27" s="69">
        <f t="shared" si="4"/>
        <v>-100</v>
      </c>
      <c r="G27" s="192"/>
    </row>
    <row r="28" spans="1:7" ht="21.75" customHeight="1">
      <c r="A28" s="189" t="s">
        <v>257</v>
      </c>
      <c r="B28" s="18"/>
      <c r="C28" s="191">
        <v>117816</v>
      </c>
      <c r="D28" s="191"/>
      <c r="E28" s="190">
        <f t="shared" si="3"/>
        <v>-117816</v>
      </c>
      <c r="F28" s="69">
        <f t="shared" si="4"/>
        <v>-100</v>
      </c>
      <c r="G28" s="192"/>
    </row>
    <row r="29" spans="1:7" ht="21.75" customHeight="1">
      <c r="A29" s="57" t="s">
        <v>258</v>
      </c>
      <c r="B29" s="18"/>
      <c r="C29" s="191">
        <v>14337</v>
      </c>
      <c r="D29" s="191"/>
      <c r="E29" s="190">
        <f t="shared" si="3"/>
        <v>-14337</v>
      </c>
      <c r="F29" s="69">
        <f t="shared" si="4"/>
        <v>-100</v>
      </c>
      <c r="G29" s="192"/>
    </row>
    <row r="30" spans="1:7" ht="21.75" customHeight="1">
      <c r="A30" s="57" t="s">
        <v>259</v>
      </c>
      <c r="B30" s="18"/>
      <c r="C30" s="191">
        <v>1244</v>
      </c>
      <c r="D30" s="191"/>
      <c r="E30" s="190">
        <f t="shared" si="3"/>
        <v>-1244</v>
      </c>
      <c r="F30" s="69">
        <f t="shared" si="4"/>
        <v>-100</v>
      </c>
      <c r="G30" s="192"/>
    </row>
    <row r="31" spans="1:7" ht="21.75" customHeight="1">
      <c r="A31" s="57" t="s">
        <v>260</v>
      </c>
      <c r="B31" s="18"/>
      <c r="C31" s="191">
        <v>6064</v>
      </c>
      <c r="D31" s="191"/>
      <c r="E31" s="190">
        <f t="shared" si="3"/>
        <v>-6064</v>
      </c>
      <c r="F31" s="69">
        <f t="shared" si="4"/>
        <v>-100</v>
      </c>
      <c r="G31" s="192"/>
    </row>
    <row r="32" spans="1:7" ht="21.75" customHeight="1">
      <c r="A32" s="21" t="s">
        <v>261</v>
      </c>
      <c r="B32" s="18" t="e">
        <f>SUM(B5,B26,B29)</f>
        <v>#REF!</v>
      </c>
      <c r="C32" s="191">
        <f>SUM(C5,C26,C29:C31)</f>
        <v>284961</v>
      </c>
      <c r="D32" s="191">
        <f>SUM(D5,D26,D29:D31)</f>
        <v>12260</v>
      </c>
      <c r="E32" s="190">
        <f t="shared" si="3"/>
        <v>-272701</v>
      </c>
      <c r="F32" s="69">
        <f t="shared" si="4"/>
        <v>-95.69765687234394</v>
      </c>
      <c r="G32" s="192"/>
    </row>
  </sheetData>
  <sheetProtection/>
  <mergeCells count="7">
    <mergeCell ref="A1:F1"/>
    <mergeCell ref="E3:F3"/>
    <mergeCell ref="A3:A4"/>
    <mergeCell ref="B3:B4"/>
    <mergeCell ref="C3:C4"/>
    <mergeCell ref="D3:D4"/>
    <mergeCell ref="G3:G4"/>
  </mergeCells>
  <printOptions horizontalCentered="1"/>
  <pageMargins left="0.9444444444444444" right="0.9444444444444444" top="0.7868055555555555" bottom="0.5506944444444445" header="0.5111111111111111" footer="0.7868055555555555"/>
  <pageSetup firstPageNumber="13" useFirstPageNumber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Q25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7.25390625" style="30" customWidth="1"/>
    <col min="2" max="2" width="16.00390625" style="84" customWidth="1"/>
    <col min="3" max="249" width="9.00390625" style="73" customWidth="1"/>
    <col min="250" max="251" width="9.00390625" style="30" customWidth="1"/>
  </cols>
  <sheetData>
    <row r="1" spans="1:2" ht="29.25" customHeight="1">
      <c r="A1" s="74" t="s">
        <v>262</v>
      </c>
      <c r="B1" s="169"/>
    </row>
    <row r="2" spans="1:2" ht="22.5" customHeight="1">
      <c r="A2" s="75"/>
      <c r="B2" s="170" t="s">
        <v>62</v>
      </c>
    </row>
    <row r="3" spans="1:251" s="124" customFormat="1" ht="23.25" customHeight="1">
      <c r="A3" s="171" t="s">
        <v>122</v>
      </c>
      <c r="B3" s="172" t="s">
        <v>123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2"/>
      <c r="IQ3" s="12"/>
    </row>
    <row r="4" spans="1:251" s="124" customFormat="1" ht="23.25" customHeight="1">
      <c r="A4" s="173" t="s">
        <v>124</v>
      </c>
      <c r="B4" s="174">
        <f>B5+B12+B25</f>
        <v>254486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2"/>
      <c r="IQ4" s="12"/>
    </row>
    <row r="5" spans="1:251" s="72" customFormat="1" ht="23.25" customHeight="1">
      <c r="A5" s="175" t="s">
        <v>125</v>
      </c>
      <c r="B5" s="176">
        <v>2522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2"/>
      <c r="IQ5" s="12"/>
    </row>
    <row r="6" spans="1:251" s="72" customFormat="1" ht="23.25" customHeight="1">
      <c r="A6" s="177" t="s">
        <v>126</v>
      </c>
      <c r="B6" s="178">
        <v>122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2"/>
      <c r="IQ6" s="12"/>
    </row>
    <row r="7" spans="1:251" s="124" customFormat="1" ht="23.25" customHeight="1">
      <c r="A7" s="179" t="s">
        <v>127</v>
      </c>
      <c r="B7" s="180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2"/>
      <c r="IQ7" s="12"/>
    </row>
    <row r="8" spans="1:251" s="124" customFormat="1" ht="23.25" customHeight="1">
      <c r="A8" s="181" t="s">
        <v>263</v>
      </c>
      <c r="B8" s="182">
        <v>283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2"/>
      <c r="IQ8" s="12"/>
    </row>
    <row r="9" spans="1:251" s="124" customFormat="1" ht="23.25" customHeight="1">
      <c r="A9" s="181" t="s">
        <v>264</v>
      </c>
      <c r="B9" s="182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2"/>
      <c r="IQ9" s="12"/>
    </row>
    <row r="10" spans="1:251" s="124" customFormat="1" ht="23.25" customHeight="1">
      <c r="A10" s="181" t="s">
        <v>265</v>
      </c>
      <c r="B10" s="182">
        <v>2036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2"/>
      <c r="IQ10" s="12"/>
    </row>
    <row r="11" spans="1:251" s="124" customFormat="1" ht="23.25" customHeight="1">
      <c r="A11" s="181" t="s">
        <v>266</v>
      </c>
      <c r="B11" s="182">
        <v>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2"/>
      <c r="IQ11" s="12"/>
    </row>
    <row r="12" spans="1:251" s="124" customFormat="1" ht="23.25" customHeight="1">
      <c r="A12" s="183" t="s">
        <v>132</v>
      </c>
      <c r="B12" s="176">
        <f>SUM(B13:B24)</f>
        <v>134148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2"/>
      <c r="IQ12" s="12"/>
    </row>
    <row r="13" spans="1:251" s="124" customFormat="1" ht="23.25" customHeight="1">
      <c r="A13" s="179" t="s">
        <v>133</v>
      </c>
      <c r="B13" s="180">
        <v>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2"/>
      <c r="IQ13" s="12"/>
    </row>
    <row r="14" spans="1:251" s="124" customFormat="1" ht="23.25" customHeight="1">
      <c r="A14" s="179" t="s">
        <v>134</v>
      </c>
      <c r="B14" s="180">
        <v>74191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2"/>
      <c r="IQ14" s="12"/>
    </row>
    <row r="15" spans="1:251" s="124" customFormat="1" ht="23.25" customHeight="1">
      <c r="A15" s="179" t="s">
        <v>135</v>
      </c>
      <c r="B15" s="180">
        <v>9127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2"/>
      <c r="IQ15" s="12"/>
    </row>
    <row r="16" spans="1:251" s="124" customFormat="1" ht="23.25" customHeight="1">
      <c r="A16" s="179" t="s">
        <v>136</v>
      </c>
      <c r="B16" s="180">
        <v>5946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2"/>
      <c r="IQ16" s="12"/>
    </row>
    <row r="17" spans="1:2" ht="23.25" customHeight="1">
      <c r="A17" s="184" t="s">
        <v>137</v>
      </c>
      <c r="B17" s="180">
        <v>854</v>
      </c>
    </row>
    <row r="18" spans="1:2" ht="23.25" customHeight="1">
      <c r="A18" s="184" t="s">
        <v>138</v>
      </c>
      <c r="B18" s="180">
        <v>3104</v>
      </c>
    </row>
    <row r="19" spans="1:2" ht="23.25" customHeight="1">
      <c r="A19" s="184" t="s">
        <v>139</v>
      </c>
      <c r="B19" s="180">
        <v>4874</v>
      </c>
    </row>
    <row r="20" spans="1:2" ht="23.25" customHeight="1">
      <c r="A20" s="184" t="s">
        <v>140</v>
      </c>
      <c r="B20" s="180">
        <v>1135</v>
      </c>
    </row>
    <row r="21" spans="1:2" ht="23.25" customHeight="1">
      <c r="A21" s="184" t="s">
        <v>141</v>
      </c>
      <c r="B21" s="180">
        <v>4161</v>
      </c>
    </row>
    <row r="22" spans="1:2" ht="23.25" customHeight="1">
      <c r="A22" s="184" t="s">
        <v>142</v>
      </c>
      <c r="B22" s="180">
        <v>16079</v>
      </c>
    </row>
    <row r="23" spans="1:2" ht="23.25" customHeight="1">
      <c r="A23" s="184" t="s">
        <v>143</v>
      </c>
      <c r="B23" s="180">
        <v>1045</v>
      </c>
    </row>
    <row r="24" spans="1:2" ht="23.25" customHeight="1">
      <c r="A24" s="184" t="s">
        <v>144</v>
      </c>
      <c r="B24" s="180">
        <v>13632</v>
      </c>
    </row>
    <row r="25" spans="1:2" ht="23.25" customHeight="1">
      <c r="A25" s="185" t="s">
        <v>145</v>
      </c>
      <c r="B25" s="176">
        <v>117816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W32"/>
  <sheetViews>
    <sheetView showZeros="0" workbookViewId="0" topLeftCell="A22">
      <selection activeCell="G17" sqref="G17"/>
    </sheetView>
  </sheetViews>
  <sheetFormatPr defaultColWidth="7.875" defaultRowHeight="14.25"/>
  <cols>
    <col min="1" max="1" width="29.25390625" style="12" customWidth="1"/>
    <col min="2" max="5" width="10.875" style="12" customWidth="1"/>
    <col min="6" max="231" width="7.875" style="12" customWidth="1"/>
  </cols>
  <sheetData>
    <row r="1" spans="1:231" ht="25.5" customHeight="1">
      <c r="A1" s="13" t="s">
        <v>267</v>
      </c>
      <c r="B1" s="13"/>
      <c r="C1" s="13"/>
      <c r="D1" s="13"/>
      <c r="E1" s="1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</row>
    <row r="2" spans="1:231" ht="18" customHeight="1">
      <c r="A2" s="41"/>
      <c r="B2" s="41"/>
      <c r="C2" s="41"/>
      <c r="D2" s="41"/>
      <c r="E2" s="42" t="s">
        <v>62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</row>
    <row r="3" spans="1:5" ht="21" customHeight="1">
      <c r="A3" s="154" t="s">
        <v>93</v>
      </c>
      <c r="B3" s="62" t="s">
        <v>68</v>
      </c>
      <c r="C3" s="62" t="s">
        <v>248</v>
      </c>
      <c r="D3" s="4" t="s">
        <v>249</v>
      </c>
      <c r="E3" s="4"/>
    </row>
    <row r="4" spans="1:5" ht="21" customHeight="1">
      <c r="A4" s="154"/>
      <c r="B4" s="64"/>
      <c r="C4" s="64"/>
      <c r="D4" s="4" t="s">
        <v>251</v>
      </c>
      <c r="E4" s="4" t="s">
        <v>252</v>
      </c>
    </row>
    <row r="5" spans="1:5" ht="21" customHeight="1">
      <c r="A5" s="167" t="s">
        <v>268</v>
      </c>
      <c r="B5" s="156">
        <f>SUM(B6:B26)</f>
        <v>264676</v>
      </c>
      <c r="C5" s="156">
        <f>SUM(C6:C26)</f>
        <v>268500</v>
      </c>
      <c r="D5" s="156">
        <f aca="true" t="shared" si="0" ref="D5:D27">C5-B5</f>
        <v>3824</v>
      </c>
      <c r="E5" s="53">
        <f aca="true" t="shared" si="1" ref="E5:E25">(C5/B5-1)*100</f>
        <v>1.4447853224319518</v>
      </c>
    </row>
    <row r="6" spans="1:5" ht="21" customHeight="1">
      <c r="A6" s="155" t="s">
        <v>94</v>
      </c>
      <c r="B6" s="18">
        <v>28139</v>
      </c>
      <c r="C6" s="18">
        <v>31520</v>
      </c>
      <c r="D6" s="156">
        <f t="shared" si="0"/>
        <v>3381</v>
      </c>
      <c r="E6" s="53">
        <f t="shared" si="1"/>
        <v>12.015352357937381</v>
      </c>
    </row>
    <row r="7" spans="1:5" ht="21" customHeight="1">
      <c r="A7" s="155" t="s">
        <v>95</v>
      </c>
      <c r="B7" s="18">
        <v>118</v>
      </c>
      <c r="C7" s="18">
        <v>200</v>
      </c>
      <c r="D7" s="51">
        <v>0</v>
      </c>
      <c r="E7" s="51">
        <v>0</v>
      </c>
    </row>
    <row r="8" spans="1:5" ht="21" customHeight="1">
      <c r="A8" s="155" t="s">
        <v>96</v>
      </c>
      <c r="B8" s="18">
        <v>7377</v>
      </c>
      <c r="C8" s="18">
        <v>8100</v>
      </c>
      <c r="D8" s="156">
        <f t="shared" si="0"/>
        <v>723</v>
      </c>
      <c r="E8" s="53">
        <f t="shared" si="1"/>
        <v>9.80073200488003</v>
      </c>
    </row>
    <row r="9" spans="1:5" ht="21" customHeight="1">
      <c r="A9" s="155" t="s">
        <v>97</v>
      </c>
      <c r="B9" s="18">
        <v>32331</v>
      </c>
      <c r="C9" s="18">
        <v>33520</v>
      </c>
      <c r="D9" s="156">
        <f t="shared" si="0"/>
        <v>1189</v>
      </c>
      <c r="E9" s="53">
        <f t="shared" si="1"/>
        <v>3.6775849803594163</v>
      </c>
    </row>
    <row r="10" spans="1:5" ht="21" customHeight="1">
      <c r="A10" s="155" t="s">
        <v>98</v>
      </c>
      <c r="B10" s="18">
        <v>1503</v>
      </c>
      <c r="C10" s="18">
        <v>1500</v>
      </c>
      <c r="D10" s="156">
        <f t="shared" si="0"/>
        <v>-3</v>
      </c>
      <c r="E10" s="53">
        <f t="shared" si="1"/>
        <v>-0.1996007984031989</v>
      </c>
    </row>
    <row r="11" spans="1:5" ht="21" customHeight="1">
      <c r="A11" s="155" t="s">
        <v>99</v>
      </c>
      <c r="B11" s="18">
        <v>6993</v>
      </c>
      <c r="C11" s="18">
        <v>9300</v>
      </c>
      <c r="D11" s="156">
        <f t="shared" si="0"/>
        <v>2307</v>
      </c>
      <c r="E11" s="53">
        <f t="shared" si="1"/>
        <v>32.99013299013298</v>
      </c>
    </row>
    <row r="12" spans="1:5" ht="21" customHeight="1">
      <c r="A12" s="155" t="s">
        <v>100</v>
      </c>
      <c r="B12" s="18">
        <v>48700</v>
      </c>
      <c r="C12" s="18">
        <v>50814</v>
      </c>
      <c r="D12" s="156">
        <f t="shared" si="0"/>
        <v>2114</v>
      </c>
      <c r="E12" s="53">
        <f t="shared" si="1"/>
        <v>4.340862422997938</v>
      </c>
    </row>
    <row r="13" spans="1:5" ht="21" customHeight="1">
      <c r="A13" s="155" t="s">
        <v>101</v>
      </c>
      <c r="B13" s="18">
        <v>19890</v>
      </c>
      <c r="C13" s="18">
        <v>19230</v>
      </c>
      <c r="D13" s="156">
        <f t="shared" si="0"/>
        <v>-660</v>
      </c>
      <c r="E13" s="53">
        <f t="shared" si="1"/>
        <v>-3.318250377073906</v>
      </c>
    </row>
    <row r="14" spans="1:5" ht="21" customHeight="1">
      <c r="A14" s="155" t="s">
        <v>102</v>
      </c>
      <c r="B14" s="18">
        <v>9720</v>
      </c>
      <c r="C14" s="18">
        <v>6780</v>
      </c>
      <c r="D14" s="156">
        <f t="shared" si="0"/>
        <v>-2940</v>
      </c>
      <c r="E14" s="53">
        <f t="shared" si="1"/>
        <v>-30.246913580246915</v>
      </c>
    </row>
    <row r="15" spans="1:5" ht="21" customHeight="1">
      <c r="A15" s="155" t="s">
        <v>103</v>
      </c>
      <c r="B15" s="18">
        <v>19832</v>
      </c>
      <c r="C15" s="18">
        <v>12470</v>
      </c>
      <c r="D15" s="156">
        <f t="shared" si="0"/>
        <v>-7362</v>
      </c>
      <c r="E15" s="53">
        <f t="shared" si="1"/>
        <v>-37.12182331585316</v>
      </c>
    </row>
    <row r="16" spans="1:5" ht="21" customHeight="1">
      <c r="A16" s="155" t="s">
        <v>104</v>
      </c>
      <c r="B16" s="18">
        <v>71762</v>
      </c>
      <c r="C16" s="18">
        <v>74000</v>
      </c>
      <c r="D16" s="156">
        <f t="shared" si="0"/>
        <v>2238</v>
      </c>
      <c r="E16" s="53">
        <f t="shared" si="1"/>
        <v>3.118642178311637</v>
      </c>
    </row>
    <row r="17" spans="1:5" ht="21" customHeight="1">
      <c r="A17" s="155" t="s">
        <v>105</v>
      </c>
      <c r="B17" s="18">
        <v>2915</v>
      </c>
      <c r="C17" s="18">
        <v>3740</v>
      </c>
      <c r="D17" s="156">
        <f t="shared" si="0"/>
        <v>825</v>
      </c>
      <c r="E17" s="53">
        <f t="shared" si="1"/>
        <v>28.301886792452823</v>
      </c>
    </row>
    <row r="18" spans="1:5" ht="21" customHeight="1">
      <c r="A18" s="155" t="s">
        <v>106</v>
      </c>
      <c r="B18" s="18">
        <v>1553</v>
      </c>
      <c r="C18" s="18">
        <v>1736</v>
      </c>
      <c r="D18" s="156">
        <f t="shared" si="0"/>
        <v>183</v>
      </c>
      <c r="E18" s="53">
        <f t="shared" si="1"/>
        <v>11.783644558918226</v>
      </c>
    </row>
    <row r="19" spans="1:5" ht="21" customHeight="1">
      <c r="A19" s="155" t="s">
        <v>107</v>
      </c>
      <c r="B19" s="18">
        <v>1420</v>
      </c>
      <c r="C19" s="18">
        <v>2700</v>
      </c>
      <c r="D19" s="156">
        <f t="shared" si="0"/>
        <v>1280</v>
      </c>
      <c r="E19" s="53">
        <f t="shared" si="1"/>
        <v>90.14084507042253</v>
      </c>
    </row>
    <row r="20" spans="1:5" ht="21" customHeight="1">
      <c r="A20" s="155" t="s">
        <v>108</v>
      </c>
      <c r="B20" s="51">
        <v>2</v>
      </c>
      <c r="C20" s="51"/>
      <c r="D20" s="156">
        <f t="shared" si="0"/>
        <v>-2</v>
      </c>
      <c r="E20" s="53"/>
    </row>
    <row r="21" spans="1:5" ht="21" customHeight="1">
      <c r="A21" s="155" t="s">
        <v>109</v>
      </c>
      <c r="B21" s="18">
        <v>3210</v>
      </c>
      <c r="C21" s="18">
        <v>3200</v>
      </c>
      <c r="D21" s="156">
        <f t="shared" si="0"/>
        <v>-10</v>
      </c>
      <c r="E21" s="53">
        <f t="shared" si="1"/>
        <v>-0.31152647975077885</v>
      </c>
    </row>
    <row r="22" spans="1:5" ht="21" customHeight="1">
      <c r="A22" s="155" t="s">
        <v>110</v>
      </c>
      <c r="B22" s="18">
        <v>8592</v>
      </c>
      <c r="C22" s="18">
        <v>8600</v>
      </c>
      <c r="D22" s="156">
        <f t="shared" si="0"/>
        <v>8</v>
      </c>
      <c r="E22" s="53">
        <f t="shared" si="1"/>
        <v>0.09310986964619072</v>
      </c>
    </row>
    <row r="23" spans="1:5" ht="21" customHeight="1">
      <c r="A23" s="155" t="s">
        <v>111</v>
      </c>
      <c r="B23" s="18">
        <v>385</v>
      </c>
      <c r="C23" s="18">
        <v>390</v>
      </c>
      <c r="D23" s="156">
        <f t="shared" si="0"/>
        <v>5</v>
      </c>
      <c r="E23" s="53">
        <f t="shared" si="1"/>
        <v>1.298701298701288</v>
      </c>
    </row>
    <row r="24" spans="1:5" ht="21" customHeight="1">
      <c r="A24" s="155" t="s">
        <v>269</v>
      </c>
      <c r="B24" s="18"/>
      <c r="C24" s="18"/>
      <c r="D24" s="156"/>
      <c r="E24" s="53"/>
    </row>
    <row r="25" spans="1:5" ht="21" customHeight="1">
      <c r="A25" s="155" t="s">
        <v>270</v>
      </c>
      <c r="B25" s="18">
        <v>220</v>
      </c>
      <c r="C25" s="18">
        <v>700</v>
      </c>
      <c r="D25" s="156">
        <f t="shared" si="0"/>
        <v>480</v>
      </c>
      <c r="E25" s="53">
        <f t="shared" si="1"/>
        <v>218.18181818181816</v>
      </c>
    </row>
    <row r="26" spans="1:5" ht="21" customHeight="1">
      <c r="A26" s="155" t="s">
        <v>271</v>
      </c>
      <c r="B26" s="18">
        <v>14</v>
      </c>
      <c r="C26" s="51"/>
      <c r="D26" s="156">
        <f t="shared" si="0"/>
        <v>-14</v>
      </c>
      <c r="E26" s="51">
        <v>0</v>
      </c>
    </row>
    <row r="27" spans="1:5" ht="21" customHeight="1">
      <c r="A27" s="168" t="s">
        <v>272</v>
      </c>
      <c r="B27" s="156">
        <v>2254</v>
      </c>
      <c r="C27" s="156">
        <v>2254</v>
      </c>
      <c r="D27" s="156">
        <f t="shared" si="0"/>
        <v>0</v>
      </c>
      <c r="E27" s="53">
        <f aca="true" t="shared" si="2" ref="E27:E32">(C27/B27-1)*100</f>
        <v>0</v>
      </c>
    </row>
    <row r="28" spans="1:5" ht="21" customHeight="1">
      <c r="A28" s="21" t="s">
        <v>273</v>
      </c>
      <c r="B28" s="156">
        <f>SUM(B5,B27)</f>
        <v>266930</v>
      </c>
      <c r="C28" s="156">
        <f>SUM(C5,C27)</f>
        <v>270754</v>
      </c>
      <c r="D28" s="156">
        <f>SUM(D5,D27)</f>
        <v>3824</v>
      </c>
      <c r="E28" s="53">
        <f t="shared" si="2"/>
        <v>1.4325853219945284</v>
      </c>
    </row>
    <row r="29" spans="1:5" ht="21" customHeight="1">
      <c r="A29" s="168" t="s">
        <v>274</v>
      </c>
      <c r="B29" s="156">
        <v>9937</v>
      </c>
      <c r="C29" s="156"/>
      <c r="D29" s="156">
        <f>C29-B29</f>
        <v>-9937</v>
      </c>
      <c r="E29" s="53">
        <f t="shared" si="2"/>
        <v>-100</v>
      </c>
    </row>
    <row r="30" spans="1:5" ht="21" customHeight="1">
      <c r="A30" s="168" t="s">
        <v>275</v>
      </c>
      <c r="B30" s="156">
        <v>6100</v>
      </c>
      <c r="C30" s="156"/>
      <c r="D30" s="156">
        <f>C30-B30</f>
        <v>-6100</v>
      </c>
      <c r="E30" s="53">
        <f t="shared" si="2"/>
        <v>-100</v>
      </c>
    </row>
    <row r="31" spans="1:5" ht="22.5" customHeight="1">
      <c r="A31" s="168" t="s">
        <v>276</v>
      </c>
      <c r="B31" s="156">
        <v>6016</v>
      </c>
      <c r="C31" s="156"/>
      <c r="D31" s="156">
        <f>C31-B31</f>
        <v>-6016</v>
      </c>
      <c r="E31" s="53">
        <f t="shared" si="2"/>
        <v>-100</v>
      </c>
    </row>
    <row r="32" spans="1:5" ht="21" customHeight="1">
      <c r="A32" s="21" t="s">
        <v>277</v>
      </c>
      <c r="B32" s="156">
        <f>SUM(B28:B31)</f>
        <v>288983</v>
      </c>
      <c r="C32" s="156">
        <f>SUM(C28:C31)</f>
        <v>270754</v>
      </c>
      <c r="D32" s="156">
        <f>C32-B32</f>
        <v>-18229</v>
      </c>
      <c r="E32" s="69">
        <f t="shared" si="2"/>
        <v>-6.307983514601201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B26"/>
  <sheetViews>
    <sheetView showZeros="0" workbookViewId="0" topLeftCell="A1">
      <selection activeCell="H15" sqref="H15"/>
    </sheetView>
  </sheetViews>
  <sheetFormatPr defaultColWidth="7.875" defaultRowHeight="14.25"/>
  <cols>
    <col min="1" max="1" width="29.25390625" style="12" customWidth="1"/>
    <col min="2" max="5" width="10.875" style="12" customWidth="1"/>
    <col min="6" max="210" width="7.875" style="12" customWidth="1"/>
  </cols>
  <sheetData>
    <row r="1" spans="1:210" ht="31.5" customHeight="1">
      <c r="A1" s="13" t="s">
        <v>278</v>
      </c>
      <c r="B1" s="13"/>
      <c r="C1" s="13"/>
      <c r="D1" s="13"/>
      <c r="E1" s="1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18" customHeight="1">
      <c r="A2" s="40"/>
      <c r="B2" s="40"/>
      <c r="C2" s="40"/>
      <c r="D2" s="40"/>
      <c r="E2" s="157" t="s">
        <v>62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5" ht="21" customHeight="1">
      <c r="A3" s="158" t="s">
        <v>93</v>
      </c>
      <c r="B3" s="159" t="s">
        <v>279</v>
      </c>
      <c r="C3" s="159" t="s">
        <v>280</v>
      </c>
      <c r="D3" s="160" t="s">
        <v>249</v>
      </c>
      <c r="E3" s="160"/>
    </row>
    <row r="4" spans="1:5" ht="21" customHeight="1">
      <c r="A4" s="158"/>
      <c r="B4" s="161"/>
      <c r="C4" s="161"/>
      <c r="D4" s="160" t="s">
        <v>251</v>
      </c>
      <c r="E4" s="160" t="s">
        <v>252</v>
      </c>
    </row>
    <row r="5" spans="1:5" ht="25.5" customHeight="1">
      <c r="A5" s="162" t="s">
        <v>94</v>
      </c>
      <c r="B5" s="163">
        <v>25631</v>
      </c>
      <c r="C5" s="163">
        <v>32813</v>
      </c>
      <c r="D5" s="164">
        <f aca="true" t="shared" si="0" ref="D5:D19">C5-B5</f>
        <v>7182</v>
      </c>
      <c r="E5" s="165">
        <f aca="true" t="shared" si="1" ref="E5:E19">(C5/B5-1)*100</f>
        <v>28.02075611564121</v>
      </c>
    </row>
    <row r="6" spans="1:5" ht="25.5" customHeight="1">
      <c r="A6" s="162" t="s">
        <v>95</v>
      </c>
      <c r="B6" s="163">
        <v>119</v>
      </c>
      <c r="C6" s="163">
        <v>174</v>
      </c>
      <c r="D6" s="164">
        <f t="shared" si="0"/>
        <v>55</v>
      </c>
      <c r="E6" s="165">
        <f t="shared" si="1"/>
        <v>46.218487394957975</v>
      </c>
    </row>
    <row r="7" spans="1:5" ht="25.5" customHeight="1">
      <c r="A7" s="162" t="s">
        <v>96</v>
      </c>
      <c r="B7" s="163">
        <v>5859</v>
      </c>
      <c r="C7" s="163">
        <v>5490</v>
      </c>
      <c r="D7" s="164">
        <f t="shared" si="0"/>
        <v>-369</v>
      </c>
      <c r="E7" s="165">
        <f t="shared" si="1"/>
        <v>-6.298003072196623</v>
      </c>
    </row>
    <row r="8" spans="1:5" ht="25.5" customHeight="1">
      <c r="A8" s="162" t="s">
        <v>97</v>
      </c>
      <c r="B8" s="163">
        <v>24069</v>
      </c>
      <c r="C8" s="163">
        <v>26890</v>
      </c>
      <c r="D8" s="164">
        <f t="shared" si="0"/>
        <v>2821</v>
      </c>
      <c r="E8" s="165">
        <f t="shared" si="1"/>
        <v>11.720470314512443</v>
      </c>
    </row>
    <row r="9" spans="1:5" ht="25.5" customHeight="1">
      <c r="A9" s="162" t="s">
        <v>98</v>
      </c>
      <c r="B9" s="163">
        <v>426</v>
      </c>
      <c r="C9" s="163">
        <v>425</v>
      </c>
      <c r="D9" s="164">
        <f t="shared" si="0"/>
        <v>-1</v>
      </c>
      <c r="E9" s="165">
        <f t="shared" si="1"/>
        <v>-0.23474178403756207</v>
      </c>
    </row>
    <row r="10" spans="1:5" ht="25.5" customHeight="1">
      <c r="A10" s="162" t="s">
        <v>99</v>
      </c>
      <c r="B10" s="163">
        <v>5467</v>
      </c>
      <c r="C10" s="163">
        <v>6451</v>
      </c>
      <c r="D10" s="164">
        <f t="shared" si="0"/>
        <v>984</v>
      </c>
      <c r="E10" s="165">
        <f t="shared" si="1"/>
        <v>17.99890250594476</v>
      </c>
    </row>
    <row r="11" spans="1:5" ht="25.5" customHeight="1">
      <c r="A11" s="162" t="s">
        <v>100</v>
      </c>
      <c r="B11" s="163">
        <v>18260</v>
      </c>
      <c r="C11" s="163">
        <v>24396</v>
      </c>
      <c r="D11" s="164">
        <f t="shared" si="0"/>
        <v>6136</v>
      </c>
      <c r="E11" s="165">
        <f t="shared" si="1"/>
        <v>33.603504928806124</v>
      </c>
    </row>
    <row r="12" spans="1:5" ht="25.5" customHeight="1">
      <c r="A12" s="162" t="s">
        <v>101</v>
      </c>
      <c r="B12" s="163">
        <v>9659</v>
      </c>
      <c r="C12" s="163">
        <v>9451</v>
      </c>
      <c r="D12" s="164">
        <f t="shared" si="0"/>
        <v>-208</v>
      </c>
      <c r="E12" s="165">
        <f t="shared" si="1"/>
        <v>-2.1534320323014833</v>
      </c>
    </row>
    <row r="13" spans="1:5" ht="25.5" customHeight="1">
      <c r="A13" s="162" t="s">
        <v>102</v>
      </c>
      <c r="B13" s="163">
        <v>1188</v>
      </c>
      <c r="C13" s="163">
        <v>440</v>
      </c>
      <c r="D13" s="164">
        <f t="shared" si="0"/>
        <v>-748</v>
      </c>
      <c r="E13" s="165">
        <f t="shared" si="1"/>
        <v>-62.96296296296296</v>
      </c>
    </row>
    <row r="14" spans="1:5" ht="25.5" customHeight="1">
      <c r="A14" s="162" t="s">
        <v>103</v>
      </c>
      <c r="B14" s="163">
        <v>6652</v>
      </c>
      <c r="C14" s="163">
        <v>5140</v>
      </c>
      <c r="D14" s="164">
        <f t="shared" si="0"/>
        <v>-1512</v>
      </c>
      <c r="E14" s="165">
        <f t="shared" si="1"/>
        <v>-22.730006013229108</v>
      </c>
    </row>
    <row r="15" spans="1:5" ht="25.5" customHeight="1">
      <c r="A15" s="162" t="s">
        <v>104</v>
      </c>
      <c r="B15" s="163">
        <v>14288</v>
      </c>
      <c r="C15" s="163">
        <v>11233</v>
      </c>
      <c r="D15" s="164">
        <f t="shared" si="0"/>
        <v>-3055</v>
      </c>
      <c r="E15" s="165">
        <f t="shared" si="1"/>
        <v>-21.381578947368418</v>
      </c>
    </row>
    <row r="16" spans="1:5" ht="25.5" customHeight="1">
      <c r="A16" s="162" t="s">
        <v>105</v>
      </c>
      <c r="B16" s="163">
        <v>2032</v>
      </c>
      <c r="C16" s="163">
        <v>2174</v>
      </c>
      <c r="D16" s="164">
        <f t="shared" si="0"/>
        <v>142</v>
      </c>
      <c r="E16" s="165">
        <f t="shared" si="1"/>
        <v>6.9881889763779625</v>
      </c>
    </row>
    <row r="17" spans="1:5" ht="25.5" customHeight="1">
      <c r="A17" s="162" t="s">
        <v>106</v>
      </c>
      <c r="B17" s="163">
        <v>1040</v>
      </c>
      <c r="C17" s="163">
        <v>1159</v>
      </c>
      <c r="D17" s="164">
        <f t="shared" si="0"/>
        <v>119</v>
      </c>
      <c r="E17" s="165">
        <f t="shared" si="1"/>
        <v>11.442307692307697</v>
      </c>
    </row>
    <row r="18" spans="1:5" ht="25.5" customHeight="1">
      <c r="A18" s="162" t="s">
        <v>107</v>
      </c>
      <c r="B18" s="163">
        <v>832</v>
      </c>
      <c r="C18" s="163">
        <v>343</v>
      </c>
      <c r="D18" s="164">
        <f t="shared" si="0"/>
        <v>-489</v>
      </c>
      <c r="E18" s="165">
        <f t="shared" si="1"/>
        <v>-58.77403846153846</v>
      </c>
    </row>
    <row r="19" spans="1:5" ht="25.5" customHeight="1">
      <c r="A19" s="162" t="s">
        <v>108</v>
      </c>
      <c r="B19" s="166"/>
      <c r="C19" s="166">
        <v>2000</v>
      </c>
      <c r="D19" s="164">
        <f t="shared" si="0"/>
        <v>2000</v>
      </c>
      <c r="E19" s="165" t="e">
        <f t="shared" si="1"/>
        <v>#DIV/0!</v>
      </c>
    </row>
    <row r="20" spans="1:5" ht="25.5" customHeight="1">
      <c r="A20" s="162" t="s">
        <v>109</v>
      </c>
      <c r="B20" s="163">
        <v>2021</v>
      </c>
      <c r="C20" s="163">
        <v>1569</v>
      </c>
      <c r="D20" s="164">
        <f aca="true" t="shared" si="2" ref="D20:D26">C20-B20</f>
        <v>-452</v>
      </c>
      <c r="E20" s="165">
        <f aca="true" t="shared" si="3" ref="E20:E26">(C20/B20-1)*100</f>
        <v>-22.365165759524984</v>
      </c>
    </row>
    <row r="21" spans="1:5" ht="25.5" customHeight="1">
      <c r="A21" s="162" t="s">
        <v>110</v>
      </c>
      <c r="B21" s="163">
        <v>6527</v>
      </c>
      <c r="C21" s="163">
        <v>6732</v>
      </c>
      <c r="D21" s="164">
        <f t="shared" si="2"/>
        <v>205</v>
      </c>
      <c r="E21" s="165">
        <f t="shared" si="3"/>
        <v>3.1407997548644095</v>
      </c>
    </row>
    <row r="22" spans="1:5" ht="25.5" customHeight="1">
      <c r="A22" s="162" t="s">
        <v>111</v>
      </c>
      <c r="B22" s="163">
        <v>364</v>
      </c>
      <c r="C22" s="163">
        <v>384</v>
      </c>
      <c r="D22" s="164">
        <f t="shared" si="2"/>
        <v>20</v>
      </c>
      <c r="E22" s="165">
        <f t="shared" si="3"/>
        <v>5.494505494505497</v>
      </c>
    </row>
    <row r="23" spans="1:5" ht="25.5" customHeight="1">
      <c r="A23" s="162" t="s">
        <v>281</v>
      </c>
      <c r="B23" s="163"/>
      <c r="C23" s="163">
        <v>536</v>
      </c>
      <c r="D23" s="164">
        <f t="shared" si="2"/>
        <v>536</v>
      </c>
      <c r="E23" s="165" t="e">
        <f t="shared" si="3"/>
        <v>#DIV/0!</v>
      </c>
    </row>
    <row r="24" spans="1:5" ht="25.5" customHeight="1">
      <c r="A24" s="162" t="s">
        <v>282</v>
      </c>
      <c r="B24" s="163">
        <v>234</v>
      </c>
      <c r="C24" s="163">
        <v>700</v>
      </c>
      <c r="D24" s="164">
        <f t="shared" si="2"/>
        <v>466</v>
      </c>
      <c r="E24" s="165">
        <f t="shared" si="3"/>
        <v>199.14529914529913</v>
      </c>
    </row>
    <row r="25" spans="1:5" ht="25.5" customHeight="1">
      <c r="A25" s="162" t="s">
        <v>283</v>
      </c>
      <c r="B25" s="163"/>
      <c r="C25" s="166">
        <v>1000</v>
      </c>
      <c r="D25" s="164">
        <f t="shared" si="2"/>
        <v>1000</v>
      </c>
      <c r="E25" s="165"/>
    </row>
    <row r="26" spans="1:5" ht="25.5" customHeight="1">
      <c r="A26" s="158" t="s">
        <v>120</v>
      </c>
      <c r="B26" s="164">
        <f>SUM(B5:B25)</f>
        <v>124668</v>
      </c>
      <c r="C26" s="164">
        <f>SUM(C5:C25)</f>
        <v>139500</v>
      </c>
      <c r="D26" s="164">
        <f t="shared" si="2"/>
        <v>14832</v>
      </c>
      <c r="E26" s="165">
        <f t="shared" si="3"/>
        <v>11.897198960438926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Y25"/>
  <sheetViews>
    <sheetView showZeros="0" workbookViewId="0" topLeftCell="A1">
      <selection activeCell="D14" sqref="D14"/>
    </sheetView>
  </sheetViews>
  <sheetFormatPr defaultColWidth="7.875" defaultRowHeight="14.25"/>
  <cols>
    <col min="1" max="1" width="45.50390625" style="12" customWidth="1"/>
    <col min="2" max="2" width="25.625" style="12" customWidth="1"/>
    <col min="3" max="207" width="7.875" style="12" customWidth="1"/>
  </cols>
  <sheetData>
    <row r="1" spans="1:207" ht="33" customHeight="1">
      <c r="A1" s="13" t="s">
        <v>284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</row>
    <row r="2" spans="1:207" ht="18" customHeight="1">
      <c r="A2" s="41"/>
      <c r="B2" s="42" t="s">
        <v>62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</row>
    <row r="3" spans="1:2" ht="27" customHeight="1">
      <c r="A3" s="154" t="s">
        <v>93</v>
      </c>
      <c r="B3" s="62" t="s">
        <v>285</v>
      </c>
    </row>
    <row r="4" spans="1:2" ht="25.5" customHeight="1">
      <c r="A4" s="155" t="s">
        <v>94</v>
      </c>
      <c r="B4" s="18">
        <v>31468</v>
      </c>
    </row>
    <row r="5" spans="1:2" ht="25.5" customHeight="1">
      <c r="A5" s="155" t="s">
        <v>95</v>
      </c>
      <c r="B5" s="18">
        <v>126</v>
      </c>
    </row>
    <row r="6" spans="1:2" ht="25.5" customHeight="1">
      <c r="A6" s="155" t="s">
        <v>96</v>
      </c>
      <c r="B6" s="18">
        <v>5490</v>
      </c>
    </row>
    <row r="7" spans="1:2" ht="25.5" customHeight="1">
      <c r="A7" s="155" t="s">
        <v>97</v>
      </c>
      <c r="B7" s="18">
        <v>26890</v>
      </c>
    </row>
    <row r="8" spans="1:2" ht="25.5" customHeight="1">
      <c r="A8" s="155" t="s">
        <v>98</v>
      </c>
      <c r="B8" s="18">
        <v>425</v>
      </c>
    </row>
    <row r="9" spans="1:2" ht="25.5" customHeight="1">
      <c r="A9" s="155" t="s">
        <v>99</v>
      </c>
      <c r="B9" s="18">
        <v>5851</v>
      </c>
    </row>
    <row r="10" spans="1:2" ht="25.5" customHeight="1">
      <c r="A10" s="155" t="s">
        <v>100</v>
      </c>
      <c r="B10" s="18">
        <v>24396</v>
      </c>
    </row>
    <row r="11" spans="1:2" ht="25.5" customHeight="1">
      <c r="A11" s="155" t="s">
        <v>101</v>
      </c>
      <c r="B11" s="18">
        <v>9451</v>
      </c>
    </row>
    <row r="12" spans="1:2" ht="25.5" customHeight="1">
      <c r="A12" s="155" t="s">
        <v>102</v>
      </c>
      <c r="B12" s="18">
        <v>215</v>
      </c>
    </row>
    <row r="13" spans="1:2" ht="25.5" customHeight="1">
      <c r="A13" s="155" t="s">
        <v>103</v>
      </c>
      <c r="B13" s="18">
        <v>2620</v>
      </c>
    </row>
    <row r="14" spans="1:2" ht="25.5" customHeight="1">
      <c r="A14" s="155" t="s">
        <v>104</v>
      </c>
      <c r="B14" s="18">
        <v>9871</v>
      </c>
    </row>
    <row r="15" spans="1:2" ht="25.5" customHeight="1">
      <c r="A15" s="155" t="s">
        <v>105</v>
      </c>
      <c r="B15" s="18">
        <v>1574</v>
      </c>
    </row>
    <row r="16" spans="1:2" ht="25.5" customHeight="1">
      <c r="A16" s="155" t="s">
        <v>106</v>
      </c>
      <c r="B16" s="18">
        <v>739</v>
      </c>
    </row>
    <row r="17" spans="1:2" ht="25.5" customHeight="1">
      <c r="A17" s="155" t="s">
        <v>107</v>
      </c>
      <c r="B17" s="18">
        <v>343</v>
      </c>
    </row>
    <row r="18" spans="1:2" ht="25.5" customHeight="1">
      <c r="A18" s="155" t="s">
        <v>108</v>
      </c>
      <c r="B18" s="51"/>
    </row>
    <row r="19" spans="1:2" ht="25.5" customHeight="1">
      <c r="A19" s="155" t="s">
        <v>109</v>
      </c>
      <c r="B19" s="18">
        <v>1039</v>
      </c>
    </row>
    <row r="20" spans="1:2" ht="25.5" customHeight="1">
      <c r="A20" s="155" t="s">
        <v>110</v>
      </c>
      <c r="B20" s="18">
        <v>6732</v>
      </c>
    </row>
    <row r="21" spans="1:2" ht="25.5" customHeight="1">
      <c r="A21" s="155" t="s">
        <v>111</v>
      </c>
      <c r="B21" s="18">
        <v>384</v>
      </c>
    </row>
    <row r="22" spans="1:2" ht="25.5" customHeight="1">
      <c r="A22" s="155" t="s">
        <v>281</v>
      </c>
      <c r="B22" s="18">
        <v>536</v>
      </c>
    </row>
    <row r="23" spans="1:2" ht="25.5" customHeight="1">
      <c r="A23" s="155" t="s">
        <v>270</v>
      </c>
      <c r="B23" s="18">
        <v>700</v>
      </c>
    </row>
    <row r="24" spans="1:2" ht="25.5" customHeight="1">
      <c r="A24" s="155" t="s">
        <v>286</v>
      </c>
      <c r="B24" s="51"/>
    </row>
    <row r="25" spans="1:2" ht="25.5" customHeight="1">
      <c r="A25" s="154" t="s">
        <v>120</v>
      </c>
      <c r="B25" s="156">
        <f>SUM(B4:B24)</f>
        <v>128850</v>
      </c>
    </row>
  </sheetData>
  <sheetProtection/>
  <mergeCells count="1">
    <mergeCell ref="A1:B1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6" sqref="C6"/>
    </sheetView>
  </sheetViews>
  <sheetFormatPr defaultColWidth="9.00390625" defaultRowHeight="14.25"/>
  <cols>
    <col min="1" max="1" width="80.625" style="0" customWidth="1"/>
  </cols>
  <sheetData>
    <row r="2" ht="22.5">
      <c r="A2" s="252" t="s">
        <v>7</v>
      </c>
    </row>
    <row r="3" ht="46.5" customHeight="1">
      <c r="A3" s="1" t="s">
        <v>8</v>
      </c>
    </row>
    <row r="4" ht="46.5" customHeight="1">
      <c r="A4" s="1" t="s">
        <v>9</v>
      </c>
    </row>
    <row r="5" ht="46.5" customHeight="1">
      <c r="A5" s="253" t="s">
        <v>10</v>
      </c>
    </row>
    <row r="6" ht="46.5" customHeight="1">
      <c r="A6" s="253" t="s">
        <v>11</v>
      </c>
    </row>
    <row r="7" ht="46.5" customHeight="1">
      <c r="A7" s="25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Q1376"/>
  <sheetViews>
    <sheetView showZeros="0" workbookViewId="0" topLeftCell="A1">
      <selection activeCell="E17" sqref="E17"/>
    </sheetView>
  </sheetViews>
  <sheetFormatPr defaultColWidth="7.875" defaultRowHeight="14.25"/>
  <cols>
    <col min="1" max="1" width="9.875" style="12" customWidth="1"/>
    <col min="2" max="2" width="46.50390625" style="12" customWidth="1"/>
    <col min="3" max="3" width="19.875" style="12" customWidth="1"/>
    <col min="4" max="4" width="19.25390625" style="12" customWidth="1"/>
    <col min="5" max="199" width="7.875" style="12" customWidth="1"/>
  </cols>
  <sheetData>
    <row r="1" spans="1:199" ht="22.5">
      <c r="A1" s="147" t="s">
        <v>287</v>
      </c>
      <c r="B1" s="147"/>
      <c r="C1" s="14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</row>
    <row r="2" spans="1:199" ht="18" customHeight="1">
      <c r="A2" s="41"/>
      <c r="B2" s="41"/>
      <c r="C2" s="42" t="s">
        <v>62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</row>
    <row r="3" spans="1:199" ht="15.75" customHeight="1">
      <c r="A3" s="148" t="s">
        <v>288</v>
      </c>
      <c r="B3" s="148" t="s">
        <v>289</v>
      </c>
      <c r="C3" s="149" t="s">
        <v>290</v>
      </c>
      <c r="GN3"/>
      <c r="GO3"/>
      <c r="GP3"/>
      <c r="GQ3"/>
    </row>
    <row r="4" spans="1:199" ht="15.75" customHeight="1">
      <c r="A4" s="150"/>
      <c r="B4" s="151" t="s">
        <v>291</v>
      </c>
      <c r="C4" s="152">
        <f>C5+C250+C289+C308+C397+C452+C508+C564+C682+C753+C832+C855+C980+C1044+C1110+C1130+C1159+C1169+C1234+C1252+C1305+C1362+C1365+C1373</f>
        <v>139500</v>
      </c>
      <c r="GM4"/>
      <c r="GN4"/>
      <c r="GO4"/>
      <c r="GP4"/>
      <c r="GQ4"/>
    </row>
    <row r="5" spans="1:199" ht="15.75" customHeight="1">
      <c r="A5" s="150">
        <v>201</v>
      </c>
      <c r="B5" s="151" t="s">
        <v>292</v>
      </c>
      <c r="C5" s="152">
        <f>C6+C18+C27+C38+C49+C60+C71+C83+C92+C105+C115+C124+C135+C149+C156+C164+C170+C177+C184+C191+C198+C204+C212+C218+C224+C230+C247</f>
        <v>32813</v>
      </c>
      <c r="GM5"/>
      <c r="GN5"/>
      <c r="GO5"/>
      <c r="GP5"/>
      <c r="GQ5"/>
    </row>
    <row r="6" spans="1:199" ht="15.75" customHeight="1">
      <c r="A6" s="150">
        <v>20101</v>
      </c>
      <c r="B6" s="151" t="s">
        <v>293</v>
      </c>
      <c r="C6" s="152">
        <f>SUM(C7:C17)</f>
        <v>536</v>
      </c>
      <c r="GM6"/>
      <c r="GN6"/>
      <c r="GO6"/>
      <c r="GP6"/>
      <c r="GQ6"/>
    </row>
    <row r="7" spans="1:199" ht="15.75" customHeight="1">
      <c r="A7" s="150">
        <v>2010101</v>
      </c>
      <c r="B7" s="153" t="s">
        <v>294</v>
      </c>
      <c r="C7" s="152">
        <v>491</v>
      </c>
      <c r="GM7"/>
      <c r="GN7"/>
      <c r="GO7"/>
      <c r="GP7"/>
      <c r="GQ7"/>
    </row>
    <row r="8" spans="1:199" ht="15.75" customHeight="1">
      <c r="A8" s="150">
        <v>2010102</v>
      </c>
      <c r="B8" s="153" t="s">
        <v>295</v>
      </c>
      <c r="C8" s="152">
        <v>0</v>
      </c>
      <c r="GM8"/>
      <c r="GN8"/>
      <c r="GO8"/>
      <c r="GP8"/>
      <c r="GQ8"/>
    </row>
    <row r="9" spans="1:199" ht="15.75" customHeight="1">
      <c r="A9" s="150">
        <v>2010103</v>
      </c>
      <c r="B9" s="153" t="s">
        <v>296</v>
      </c>
      <c r="C9" s="152">
        <v>0</v>
      </c>
      <c r="GM9"/>
      <c r="GN9"/>
      <c r="GO9"/>
      <c r="GP9"/>
      <c r="GQ9"/>
    </row>
    <row r="10" spans="1:199" ht="15.75" customHeight="1">
      <c r="A10" s="150">
        <v>2010104</v>
      </c>
      <c r="B10" s="153" t="s">
        <v>297</v>
      </c>
      <c r="C10" s="152">
        <v>45</v>
      </c>
      <c r="GM10"/>
      <c r="GN10"/>
      <c r="GO10"/>
      <c r="GP10"/>
      <c r="GQ10"/>
    </row>
    <row r="11" spans="1:199" ht="15.75" customHeight="1">
      <c r="A11" s="150">
        <v>2010105</v>
      </c>
      <c r="B11" s="153" t="s">
        <v>298</v>
      </c>
      <c r="C11" s="152">
        <v>0</v>
      </c>
      <c r="GM11"/>
      <c r="GN11"/>
      <c r="GO11"/>
      <c r="GP11"/>
      <c r="GQ11"/>
    </row>
    <row r="12" spans="1:199" ht="15.75" customHeight="1">
      <c r="A12" s="150">
        <v>2010106</v>
      </c>
      <c r="B12" s="153" t="s">
        <v>299</v>
      </c>
      <c r="C12" s="152">
        <v>0</v>
      </c>
      <c r="GM12"/>
      <c r="GN12"/>
      <c r="GO12"/>
      <c r="GP12"/>
      <c r="GQ12"/>
    </row>
    <row r="13" spans="1:199" ht="15.75" customHeight="1">
      <c r="A13" s="150">
        <v>2010107</v>
      </c>
      <c r="B13" s="153" t="s">
        <v>300</v>
      </c>
      <c r="C13" s="152">
        <v>0</v>
      </c>
      <c r="GM13"/>
      <c r="GN13"/>
      <c r="GO13"/>
      <c r="GP13"/>
      <c r="GQ13"/>
    </row>
    <row r="14" spans="1:199" ht="15.75" customHeight="1">
      <c r="A14" s="150">
        <v>2010108</v>
      </c>
      <c r="B14" s="153" t="s">
        <v>301</v>
      </c>
      <c r="C14" s="152">
        <v>0</v>
      </c>
      <c r="GM14"/>
      <c r="GN14"/>
      <c r="GO14"/>
      <c r="GP14"/>
      <c r="GQ14"/>
    </row>
    <row r="15" spans="1:199" ht="15.75" customHeight="1">
      <c r="A15" s="150">
        <v>2010109</v>
      </c>
      <c r="B15" s="153" t="s">
        <v>302</v>
      </c>
      <c r="C15" s="152">
        <v>0</v>
      </c>
      <c r="GM15"/>
      <c r="GN15"/>
      <c r="GO15"/>
      <c r="GP15"/>
      <c r="GQ15"/>
    </row>
    <row r="16" spans="1:199" ht="15.75" customHeight="1">
      <c r="A16" s="150">
        <v>2010150</v>
      </c>
      <c r="B16" s="153" t="s">
        <v>303</v>
      </c>
      <c r="C16" s="152">
        <v>0</v>
      </c>
      <c r="GM16"/>
      <c r="GN16"/>
      <c r="GO16"/>
      <c r="GP16"/>
      <c r="GQ16"/>
    </row>
    <row r="17" spans="1:199" ht="15.75" customHeight="1">
      <c r="A17" s="150">
        <v>2010199</v>
      </c>
      <c r="B17" s="153" t="s">
        <v>304</v>
      </c>
      <c r="C17" s="152">
        <v>0</v>
      </c>
      <c r="GM17"/>
      <c r="GN17"/>
      <c r="GO17"/>
      <c r="GP17"/>
      <c r="GQ17"/>
    </row>
    <row r="18" spans="1:199" ht="15.75" customHeight="1">
      <c r="A18" s="150">
        <v>20102</v>
      </c>
      <c r="B18" s="151" t="s">
        <v>305</v>
      </c>
      <c r="C18" s="152">
        <f>SUM(C19:C26)</f>
        <v>368</v>
      </c>
      <c r="GM18"/>
      <c r="GN18"/>
      <c r="GO18"/>
      <c r="GP18"/>
      <c r="GQ18"/>
    </row>
    <row r="19" spans="1:199" ht="15.75" customHeight="1">
      <c r="A19" s="150">
        <v>2010201</v>
      </c>
      <c r="B19" s="153" t="s">
        <v>294</v>
      </c>
      <c r="C19" s="152">
        <v>333</v>
      </c>
      <c r="GM19"/>
      <c r="GN19"/>
      <c r="GO19"/>
      <c r="GP19"/>
      <c r="GQ19"/>
    </row>
    <row r="20" spans="1:199" ht="15.75" customHeight="1">
      <c r="A20" s="150">
        <v>2010202</v>
      </c>
      <c r="B20" s="153" t="s">
        <v>295</v>
      </c>
      <c r="C20" s="152">
        <v>0</v>
      </c>
      <c r="GM20"/>
      <c r="GN20"/>
      <c r="GO20"/>
      <c r="GP20"/>
      <c r="GQ20"/>
    </row>
    <row r="21" spans="1:199" ht="15.75" customHeight="1">
      <c r="A21" s="150">
        <v>2010203</v>
      </c>
      <c r="B21" s="153" t="s">
        <v>296</v>
      </c>
      <c r="C21" s="152">
        <v>0</v>
      </c>
      <c r="GM21"/>
      <c r="GN21"/>
      <c r="GO21"/>
      <c r="GP21"/>
      <c r="GQ21"/>
    </row>
    <row r="22" spans="1:199" ht="15.75" customHeight="1">
      <c r="A22" s="150">
        <v>2010204</v>
      </c>
      <c r="B22" s="153" t="s">
        <v>306</v>
      </c>
      <c r="C22" s="152">
        <v>35</v>
      </c>
      <c r="GM22"/>
      <c r="GN22"/>
      <c r="GO22"/>
      <c r="GP22"/>
      <c r="GQ22"/>
    </row>
    <row r="23" spans="1:199" ht="15.75" customHeight="1">
      <c r="A23" s="150">
        <v>2010205</v>
      </c>
      <c r="B23" s="153" t="s">
        <v>307</v>
      </c>
      <c r="C23" s="152">
        <v>0</v>
      </c>
      <c r="GM23"/>
      <c r="GN23"/>
      <c r="GO23"/>
      <c r="GP23"/>
      <c r="GQ23"/>
    </row>
    <row r="24" spans="1:199" ht="15.75" customHeight="1">
      <c r="A24" s="150">
        <v>2010206</v>
      </c>
      <c r="B24" s="153" t="s">
        <v>308</v>
      </c>
      <c r="C24" s="152">
        <v>0</v>
      </c>
      <c r="GM24"/>
      <c r="GN24"/>
      <c r="GO24"/>
      <c r="GP24"/>
      <c r="GQ24"/>
    </row>
    <row r="25" spans="1:199" ht="15.75" customHeight="1">
      <c r="A25" s="150">
        <v>2010250</v>
      </c>
      <c r="B25" s="153" t="s">
        <v>303</v>
      </c>
      <c r="C25" s="152">
        <v>0</v>
      </c>
      <c r="GM25"/>
      <c r="GN25"/>
      <c r="GO25"/>
      <c r="GP25"/>
      <c r="GQ25"/>
    </row>
    <row r="26" spans="1:199" ht="15.75" customHeight="1">
      <c r="A26" s="150">
        <v>2010299</v>
      </c>
      <c r="B26" s="153" t="s">
        <v>309</v>
      </c>
      <c r="C26" s="152">
        <v>0</v>
      </c>
      <c r="GM26"/>
      <c r="GN26"/>
      <c r="GO26"/>
      <c r="GP26"/>
      <c r="GQ26"/>
    </row>
    <row r="27" spans="1:199" ht="15.75" customHeight="1">
      <c r="A27" s="150">
        <v>20103</v>
      </c>
      <c r="B27" s="151" t="s">
        <v>310</v>
      </c>
      <c r="C27" s="152">
        <f>SUM(C28:C37)</f>
        <v>19135</v>
      </c>
      <c r="GM27"/>
      <c r="GN27"/>
      <c r="GO27"/>
      <c r="GP27"/>
      <c r="GQ27"/>
    </row>
    <row r="28" spans="1:199" ht="15.75" customHeight="1">
      <c r="A28" s="150">
        <v>2010301</v>
      </c>
      <c r="B28" s="153" t="s">
        <v>294</v>
      </c>
      <c r="C28" s="152">
        <v>17022</v>
      </c>
      <c r="GM28"/>
      <c r="GN28"/>
      <c r="GO28"/>
      <c r="GP28"/>
      <c r="GQ28"/>
    </row>
    <row r="29" spans="1:199" ht="15.75" customHeight="1">
      <c r="A29" s="150">
        <v>2010302</v>
      </c>
      <c r="B29" s="153" t="s">
        <v>295</v>
      </c>
      <c r="C29" s="152">
        <v>0</v>
      </c>
      <c r="GM29"/>
      <c r="GN29"/>
      <c r="GO29"/>
      <c r="GP29"/>
      <c r="GQ29"/>
    </row>
    <row r="30" spans="1:199" ht="15.75" customHeight="1">
      <c r="A30" s="150">
        <v>2010303</v>
      </c>
      <c r="B30" s="153" t="s">
        <v>296</v>
      </c>
      <c r="C30" s="152">
        <v>366</v>
      </c>
      <c r="GM30"/>
      <c r="GN30"/>
      <c r="GO30"/>
      <c r="GP30"/>
      <c r="GQ30"/>
    </row>
    <row r="31" spans="1:199" ht="15.75" customHeight="1">
      <c r="A31" s="150">
        <v>2010304</v>
      </c>
      <c r="B31" s="153" t="s">
        <v>311</v>
      </c>
      <c r="C31" s="152">
        <v>0</v>
      </c>
      <c r="GM31"/>
      <c r="GN31"/>
      <c r="GO31"/>
      <c r="GP31"/>
      <c r="GQ31"/>
    </row>
    <row r="32" spans="1:199" ht="15.75" customHeight="1">
      <c r="A32" s="150">
        <v>2010305</v>
      </c>
      <c r="B32" s="153" t="s">
        <v>312</v>
      </c>
      <c r="C32" s="152">
        <v>0</v>
      </c>
      <c r="GM32"/>
      <c r="GN32"/>
      <c r="GO32"/>
      <c r="GP32"/>
      <c r="GQ32"/>
    </row>
    <row r="33" spans="1:199" ht="15.75" customHeight="1">
      <c r="A33" s="150">
        <v>2010306</v>
      </c>
      <c r="B33" s="153" t="s">
        <v>313</v>
      </c>
      <c r="C33" s="152">
        <v>1331</v>
      </c>
      <c r="GM33"/>
      <c r="GN33"/>
      <c r="GO33"/>
      <c r="GP33"/>
      <c r="GQ33"/>
    </row>
    <row r="34" spans="1:199" ht="15.75" customHeight="1">
      <c r="A34" s="150">
        <v>2010308</v>
      </c>
      <c r="B34" s="153" t="s">
        <v>314</v>
      </c>
      <c r="C34" s="152">
        <v>142</v>
      </c>
      <c r="GM34"/>
      <c r="GN34"/>
      <c r="GO34"/>
      <c r="GP34"/>
      <c r="GQ34"/>
    </row>
    <row r="35" spans="1:199" ht="15.75" customHeight="1">
      <c r="A35" s="150">
        <v>2010309</v>
      </c>
      <c r="B35" s="153" t="s">
        <v>315</v>
      </c>
      <c r="C35" s="152">
        <v>0</v>
      </c>
      <c r="GM35"/>
      <c r="GN35"/>
      <c r="GO35"/>
      <c r="GP35"/>
      <c r="GQ35"/>
    </row>
    <row r="36" spans="1:199" ht="15.75" customHeight="1">
      <c r="A36" s="150">
        <v>2010350</v>
      </c>
      <c r="B36" s="153" t="s">
        <v>303</v>
      </c>
      <c r="C36" s="152">
        <v>0</v>
      </c>
      <c r="GM36"/>
      <c r="GN36"/>
      <c r="GO36"/>
      <c r="GP36"/>
      <c r="GQ36"/>
    </row>
    <row r="37" spans="1:199" ht="15.75" customHeight="1">
      <c r="A37" s="150">
        <v>2010399</v>
      </c>
      <c r="B37" s="153" t="s">
        <v>316</v>
      </c>
      <c r="C37" s="152">
        <v>274</v>
      </c>
      <c r="GM37"/>
      <c r="GN37"/>
      <c r="GO37"/>
      <c r="GP37"/>
      <c r="GQ37"/>
    </row>
    <row r="38" spans="1:199" ht="15.75" customHeight="1">
      <c r="A38" s="150">
        <v>20104</v>
      </c>
      <c r="B38" s="151" t="s">
        <v>317</v>
      </c>
      <c r="C38" s="152">
        <f>SUM(C39:C48)</f>
        <v>1524</v>
      </c>
      <c r="GM38"/>
      <c r="GN38"/>
      <c r="GO38"/>
      <c r="GP38"/>
      <c r="GQ38"/>
    </row>
    <row r="39" spans="1:199" ht="15.75" customHeight="1">
      <c r="A39" s="150">
        <v>2010401</v>
      </c>
      <c r="B39" s="153" t="s">
        <v>294</v>
      </c>
      <c r="C39" s="152">
        <v>211</v>
      </c>
      <c r="GM39"/>
      <c r="GN39"/>
      <c r="GO39"/>
      <c r="GP39"/>
      <c r="GQ39"/>
    </row>
    <row r="40" spans="1:199" ht="15.75" customHeight="1">
      <c r="A40" s="150">
        <v>2010402</v>
      </c>
      <c r="B40" s="153" t="s">
        <v>295</v>
      </c>
      <c r="C40" s="152">
        <v>0</v>
      </c>
      <c r="GM40"/>
      <c r="GN40"/>
      <c r="GO40"/>
      <c r="GP40"/>
      <c r="GQ40"/>
    </row>
    <row r="41" spans="1:199" ht="15.75" customHeight="1">
      <c r="A41" s="150">
        <v>2010403</v>
      </c>
      <c r="B41" s="153" t="s">
        <v>296</v>
      </c>
      <c r="C41" s="152">
        <v>0</v>
      </c>
      <c r="GM41"/>
      <c r="GN41"/>
      <c r="GO41"/>
      <c r="GP41"/>
      <c r="GQ41"/>
    </row>
    <row r="42" spans="1:199" ht="15.75" customHeight="1">
      <c r="A42" s="150">
        <v>2010404</v>
      </c>
      <c r="B42" s="153" t="s">
        <v>318</v>
      </c>
      <c r="C42" s="152">
        <v>0</v>
      </c>
      <c r="GM42"/>
      <c r="GN42"/>
      <c r="GO42"/>
      <c r="GP42"/>
      <c r="GQ42"/>
    </row>
    <row r="43" spans="1:199" ht="15.75" customHeight="1">
      <c r="A43" s="150">
        <v>2010405</v>
      </c>
      <c r="B43" s="153" t="s">
        <v>319</v>
      </c>
      <c r="C43" s="152">
        <v>0</v>
      </c>
      <c r="GM43"/>
      <c r="GN43"/>
      <c r="GO43"/>
      <c r="GP43"/>
      <c r="GQ43"/>
    </row>
    <row r="44" spans="1:199" ht="15.75" customHeight="1">
      <c r="A44" s="150">
        <v>2010406</v>
      </c>
      <c r="B44" s="153" t="s">
        <v>320</v>
      </c>
      <c r="C44" s="152">
        <v>0</v>
      </c>
      <c r="GM44"/>
      <c r="GN44"/>
      <c r="GO44"/>
      <c r="GP44"/>
      <c r="GQ44"/>
    </row>
    <row r="45" spans="1:199" ht="15.75" customHeight="1">
      <c r="A45" s="150">
        <v>2010407</v>
      </c>
      <c r="B45" s="153" t="s">
        <v>321</v>
      </c>
      <c r="C45" s="152">
        <v>0</v>
      </c>
      <c r="GM45"/>
      <c r="GN45"/>
      <c r="GO45"/>
      <c r="GP45"/>
      <c r="GQ45"/>
    </row>
    <row r="46" spans="1:199" ht="15.75" customHeight="1">
      <c r="A46" s="150">
        <v>2010408</v>
      </c>
      <c r="B46" s="153" t="s">
        <v>322</v>
      </c>
      <c r="C46" s="152">
        <v>233</v>
      </c>
      <c r="GM46"/>
      <c r="GN46"/>
      <c r="GO46"/>
      <c r="GP46"/>
      <c r="GQ46"/>
    </row>
    <row r="47" spans="1:199" ht="15.75" customHeight="1">
      <c r="A47" s="150">
        <v>2010450</v>
      </c>
      <c r="B47" s="153" t="s">
        <v>303</v>
      </c>
      <c r="C47" s="152">
        <v>180</v>
      </c>
      <c r="GM47"/>
      <c r="GN47"/>
      <c r="GO47"/>
      <c r="GP47"/>
      <c r="GQ47"/>
    </row>
    <row r="48" spans="1:199" ht="15.75" customHeight="1">
      <c r="A48" s="150">
        <v>2010499</v>
      </c>
      <c r="B48" s="153" t="s">
        <v>323</v>
      </c>
      <c r="C48" s="152">
        <v>900</v>
      </c>
      <c r="GM48"/>
      <c r="GN48"/>
      <c r="GO48"/>
      <c r="GP48"/>
      <c r="GQ48"/>
    </row>
    <row r="49" spans="1:199" ht="15.75" customHeight="1">
      <c r="A49" s="150">
        <v>20105</v>
      </c>
      <c r="B49" s="151" t="s">
        <v>324</v>
      </c>
      <c r="C49" s="152">
        <f>SUM(C50:C59)</f>
        <v>403</v>
      </c>
      <c r="GM49"/>
      <c r="GN49"/>
      <c r="GO49"/>
      <c r="GP49"/>
      <c r="GQ49"/>
    </row>
    <row r="50" spans="1:199" ht="15.75" customHeight="1">
      <c r="A50" s="150">
        <v>2010501</v>
      </c>
      <c r="B50" s="153" t="s">
        <v>294</v>
      </c>
      <c r="C50" s="152">
        <v>90</v>
      </c>
      <c r="GM50"/>
      <c r="GN50"/>
      <c r="GO50"/>
      <c r="GP50"/>
      <c r="GQ50"/>
    </row>
    <row r="51" spans="1:199" ht="15.75" customHeight="1">
      <c r="A51" s="150">
        <v>2010502</v>
      </c>
      <c r="B51" s="153" t="s">
        <v>295</v>
      </c>
      <c r="C51" s="152">
        <v>0</v>
      </c>
      <c r="GM51"/>
      <c r="GN51"/>
      <c r="GO51"/>
      <c r="GP51"/>
      <c r="GQ51"/>
    </row>
    <row r="52" spans="1:199" ht="15.75" customHeight="1">
      <c r="A52" s="150">
        <v>2010503</v>
      </c>
      <c r="B52" s="153" t="s">
        <v>296</v>
      </c>
      <c r="C52" s="152">
        <v>0</v>
      </c>
      <c r="GM52"/>
      <c r="GN52"/>
      <c r="GO52"/>
      <c r="GP52"/>
      <c r="GQ52"/>
    </row>
    <row r="53" spans="1:199" ht="15.75" customHeight="1">
      <c r="A53" s="150">
        <v>2010504</v>
      </c>
      <c r="B53" s="153" t="s">
        <v>325</v>
      </c>
      <c r="C53" s="152">
        <v>0</v>
      </c>
      <c r="GM53"/>
      <c r="GN53"/>
      <c r="GO53"/>
      <c r="GP53"/>
      <c r="GQ53"/>
    </row>
    <row r="54" spans="1:199" ht="15.75" customHeight="1">
      <c r="A54" s="150">
        <v>2010505</v>
      </c>
      <c r="B54" s="153" t="s">
        <v>326</v>
      </c>
      <c r="C54" s="152">
        <v>0</v>
      </c>
      <c r="GM54"/>
      <c r="GN54"/>
      <c r="GO54"/>
      <c r="GP54"/>
      <c r="GQ54"/>
    </row>
    <row r="55" spans="1:199" ht="15.75" customHeight="1">
      <c r="A55" s="150">
        <v>2010506</v>
      </c>
      <c r="B55" s="153" t="s">
        <v>327</v>
      </c>
      <c r="C55" s="152">
        <v>0</v>
      </c>
      <c r="GM55"/>
      <c r="GN55"/>
      <c r="GO55"/>
      <c r="GP55"/>
      <c r="GQ55"/>
    </row>
    <row r="56" spans="1:199" ht="15.75" customHeight="1">
      <c r="A56" s="150">
        <v>2010507</v>
      </c>
      <c r="B56" s="153" t="s">
        <v>328</v>
      </c>
      <c r="C56" s="152">
        <v>60</v>
      </c>
      <c r="GM56"/>
      <c r="GN56"/>
      <c r="GO56"/>
      <c r="GP56"/>
      <c r="GQ56"/>
    </row>
    <row r="57" spans="1:199" ht="15.75" customHeight="1">
      <c r="A57" s="150">
        <v>2010508</v>
      </c>
      <c r="B57" s="153" t="s">
        <v>329</v>
      </c>
      <c r="C57" s="152">
        <v>20</v>
      </c>
      <c r="GM57"/>
      <c r="GN57"/>
      <c r="GO57"/>
      <c r="GP57"/>
      <c r="GQ57"/>
    </row>
    <row r="58" spans="1:199" ht="15.75" customHeight="1">
      <c r="A58" s="150">
        <v>2010550</v>
      </c>
      <c r="B58" s="153" t="s">
        <v>303</v>
      </c>
      <c r="C58" s="152">
        <v>233</v>
      </c>
      <c r="GM58"/>
      <c r="GN58"/>
      <c r="GO58"/>
      <c r="GP58"/>
      <c r="GQ58"/>
    </row>
    <row r="59" spans="1:199" ht="15.75" customHeight="1">
      <c r="A59" s="150">
        <v>2010599</v>
      </c>
      <c r="B59" s="153" t="s">
        <v>330</v>
      </c>
      <c r="C59" s="152">
        <v>0</v>
      </c>
      <c r="GM59"/>
      <c r="GN59"/>
      <c r="GO59"/>
      <c r="GP59"/>
      <c r="GQ59"/>
    </row>
    <row r="60" spans="1:199" ht="15.75" customHeight="1">
      <c r="A60" s="150">
        <v>20106</v>
      </c>
      <c r="B60" s="151" t="s">
        <v>331</v>
      </c>
      <c r="C60" s="152">
        <f>SUM(C61:C70)</f>
        <v>2548</v>
      </c>
      <c r="GM60"/>
      <c r="GN60"/>
      <c r="GO60"/>
      <c r="GP60"/>
      <c r="GQ60"/>
    </row>
    <row r="61" spans="1:199" ht="15.75" customHeight="1">
      <c r="A61" s="150">
        <v>2010601</v>
      </c>
      <c r="B61" s="153" t="s">
        <v>294</v>
      </c>
      <c r="C61" s="152">
        <v>201</v>
      </c>
      <c r="GM61"/>
      <c r="GN61"/>
      <c r="GO61"/>
      <c r="GP61"/>
      <c r="GQ61"/>
    </row>
    <row r="62" spans="1:199" ht="15.75" customHeight="1">
      <c r="A62" s="150">
        <v>2010602</v>
      </c>
      <c r="B62" s="153" t="s">
        <v>295</v>
      </c>
      <c r="C62" s="152">
        <v>0</v>
      </c>
      <c r="GM62"/>
      <c r="GN62"/>
      <c r="GO62"/>
      <c r="GP62"/>
      <c r="GQ62"/>
    </row>
    <row r="63" spans="1:199" ht="15.75" customHeight="1">
      <c r="A63" s="150">
        <v>2010603</v>
      </c>
      <c r="B63" s="153" t="s">
        <v>296</v>
      </c>
      <c r="C63" s="152">
        <v>0</v>
      </c>
      <c r="GM63"/>
      <c r="GN63"/>
      <c r="GO63"/>
      <c r="GP63"/>
      <c r="GQ63"/>
    </row>
    <row r="64" spans="1:199" ht="15.75" customHeight="1">
      <c r="A64" s="150">
        <v>2010604</v>
      </c>
      <c r="B64" s="153" t="s">
        <v>332</v>
      </c>
      <c r="C64" s="152">
        <v>0</v>
      </c>
      <c r="GM64"/>
      <c r="GN64"/>
      <c r="GO64"/>
      <c r="GP64"/>
      <c r="GQ64"/>
    </row>
    <row r="65" spans="1:199" ht="15.75" customHeight="1">
      <c r="A65" s="150">
        <v>2010605</v>
      </c>
      <c r="B65" s="153" t="s">
        <v>333</v>
      </c>
      <c r="C65" s="152">
        <v>0</v>
      </c>
      <c r="GM65"/>
      <c r="GN65"/>
      <c r="GO65"/>
      <c r="GP65"/>
      <c r="GQ65"/>
    </row>
    <row r="66" spans="1:199" ht="15.75" customHeight="1">
      <c r="A66" s="150">
        <v>2010606</v>
      </c>
      <c r="B66" s="153" t="s">
        <v>334</v>
      </c>
      <c r="C66" s="152">
        <v>0</v>
      </c>
      <c r="GM66"/>
      <c r="GN66"/>
      <c r="GO66"/>
      <c r="GP66"/>
      <c r="GQ66"/>
    </row>
    <row r="67" spans="1:199" ht="15.75" customHeight="1">
      <c r="A67" s="150">
        <v>2010607</v>
      </c>
      <c r="B67" s="153" t="s">
        <v>335</v>
      </c>
      <c r="C67" s="152">
        <v>75</v>
      </c>
      <c r="GM67"/>
      <c r="GN67"/>
      <c r="GO67"/>
      <c r="GP67"/>
      <c r="GQ67"/>
    </row>
    <row r="68" spans="1:199" ht="15.75" customHeight="1">
      <c r="A68" s="150">
        <v>2010608</v>
      </c>
      <c r="B68" s="153" t="s">
        <v>336</v>
      </c>
      <c r="C68" s="152">
        <v>140</v>
      </c>
      <c r="GM68"/>
      <c r="GN68"/>
      <c r="GO68"/>
      <c r="GP68"/>
      <c r="GQ68"/>
    </row>
    <row r="69" spans="1:199" ht="15.75" customHeight="1">
      <c r="A69" s="150">
        <v>2010650</v>
      </c>
      <c r="B69" s="153" t="s">
        <v>303</v>
      </c>
      <c r="C69" s="152">
        <v>2132</v>
      </c>
      <c r="GM69"/>
      <c r="GN69"/>
      <c r="GO69"/>
      <c r="GP69"/>
      <c r="GQ69"/>
    </row>
    <row r="70" spans="1:199" ht="15.75" customHeight="1">
      <c r="A70" s="150">
        <v>2010699</v>
      </c>
      <c r="B70" s="153" t="s">
        <v>337</v>
      </c>
      <c r="C70" s="152">
        <v>0</v>
      </c>
      <c r="GM70"/>
      <c r="GN70"/>
      <c r="GO70"/>
      <c r="GP70"/>
      <c r="GQ70"/>
    </row>
    <row r="71" spans="1:199" ht="15.75" customHeight="1">
      <c r="A71" s="150">
        <v>20107</v>
      </c>
      <c r="B71" s="151" t="s">
        <v>338</v>
      </c>
      <c r="C71" s="152">
        <f>SUM(C72:C82)</f>
        <v>600</v>
      </c>
      <c r="GM71"/>
      <c r="GN71"/>
      <c r="GO71"/>
      <c r="GP71"/>
      <c r="GQ71"/>
    </row>
    <row r="72" spans="1:199" ht="15.75" customHeight="1">
      <c r="A72" s="150">
        <v>2010701</v>
      </c>
      <c r="B72" s="153" t="s">
        <v>294</v>
      </c>
      <c r="C72" s="152">
        <v>600</v>
      </c>
      <c r="GM72"/>
      <c r="GN72"/>
      <c r="GO72"/>
      <c r="GP72"/>
      <c r="GQ72"/>
    </row>
    <row r="73" spans="1:199" ht="15.75" customHeight="1">
      <c r="A73" s="150">
        <v>2010702</v>
      </c>
      <c r="B73" s="153" t="s">
        <v>295</v>
      </c>
      <c r="C73" s="152">
        <v>0</v>
      </c>
      <c r="GM73"/>
      <c r="GN73"/>
      <c r="GO73"/>
      <c r="GP73"/>
      <c r="GQ73"/>
    </row>
    <row r="74" spans="1:199" ht="15.75" customHeight="1">
      <c r="A74" s="150">
        <v>2010703</v>
      </c>
      <c r="B74" s="153" t="s">
        <v>296</v>
      </c>
      <c r="C74" s="152">
        <v>0</v>
      </c>
      <c r="GM74"/>
      <c r="GN74"/>
      <c r="GO74"/>
      <c r="GP74"/>
      <c r="GQ74"/>
    </row>
    <row r="75" spans="1:199" ht="15.75" customHeight="1">
      <c r="A75" s="150">
        <v>2010704</v>
      </c>
      <c r="B75" s="153" t="s">
        <v>339</v>
      </c>
      <c r="C75" s="152">
        <v>0</v>
      </c>
      <c r="GM75"/>
      <c r="GN75"/>
      <c r="GO75"/>
      <c r="GP75"/>
      <c r="GQ75"/>
    </row>
    <row r="76" spans="1:199" ht="15.75" customHeight="1">
      <c r="A76" s="150">
        <v>2010705</v>
      </c>
      <c r="B76" s="153" t="s">
        <v>340</v>
      </c>
      <c r="C76" s="152">
        <v>0</v>
      </c>
      <c r="GM76"/>
      <c r="GN76"/>
      <c r="GO76"/>
      <c r="GP76"/>
      <c r="GQ76"/>
    </row>
    <row r="77" spans="1:199" ht="15.75" customHeight="1">
      <c r="A77" s="150">
        <v>2010706</v>
      </c>
      <c r="B77" s="153" t="s">
        <v>341</v>
      </c>
      <c r="C77" s="152">
        <v>0</v>
      </c>
      <c r="GM77"/>
      <c r="GN77"/>
      <c r="GO77"/>
      <c r="GP77"/>
      <c r="GQ77"/>
    </row>
    <row r="78" spans="1:199" ht="15.75" customHeight="1">
      <c r="A78" s="150">
        <v>2010707</v>
      </c>
      <c r="B78" s="153" t="s">
        <v>342</v>
      </c>
      <c r="C78" s="152">
        <v>0</v>
      </c>
      <c r="GM78"/>
      <c r="GN78"/>
      <c r="GO78"/>
      <c r="GP78"/>
      <c r="GQ78"/>
    </row>
    <row r="79" spans="1:199" ht="15.75" customHeight="1">
      <c r="A79" s="150">
        <v>2010708</v>
      </c>
      <c r="B79" s="153" t="s">
        <v>343</v>
      </c>
      <c r="C79" s="152">
        <v>0</v>
      </c>
      <c r="GM79"/>
      <c r="GN79"/>
      <c r="GO79"/>
      <c r="GP79"/>
      <c r="GQ79"/>
    </row>
    <row r="80" spans="1:199" ht="15.75" customHeight="1">
      <c r="A80" s="150">
        <v>2010709</v>
      </c>
      <c r="B80" s="153" t="s">
        <v>335</v>
      </c>
      <c r="C80" s="152">
        <v>0</v>
      </c>
      <c r="GM80"/>
      <c r="GN80"/>
      <c r="GO80"/>
      <c r="GP80"/>
      <c r="GQ80"/>
    </row>
    <row r="81" spans="1:199" ht="15.75" customHeight="1">
      <c r="A81" s="150">
        <v>2010750</v>
      </c>
      <c r="B81" s="153" t="s">
        <v>303</v>
      </c>
      <c r="C81" s="152">
        <v>0</v>
      </c>
      <c r="GM81"/>
      <c r="GN81"/>
      <c r="GO81"/>
      <c r="GP81"/>
      <c r="GQ81"/>
    </row>
    <row r="82" spans="1:199" ht="15.75" customHeight="1">
      <c r="A82" s="150">
        <v>2010799</v>
      </c>
      <c r="B82" s="153" t="s">
        <v>344</v>
      </c>
      <c r="C82" s="152">
        <v>0</v>
      </c>
      <c r="GM82"/>
      <c r="GN82"/>
      <c r="GO82"/>
      <c r="GP82"/>
      <c r="GQ82"/>
    </row>
    <row r="83" spans="1:199" ht="15.75" customHeight="1">
      <c r="A83" s="150">
        <v>20108</v>
      </c>
      <c r="B83" s="151" t="s">
        <v>345</v>
      </c>
      <c r="C83" s="152">
        <f>SUM(C84:C91)</f>
        <v>614</v>
      </c>
      <c r="GM83"/>
      <c r="GN83"/>
      <c r="GO83"/>
      <c r="GP83"/>
      <c r="GQ83"/>
    </row>
    <row r="84" spans="1:199" ht="15.75" customHeight="1">
      <c r="A84" s="150">
        <v>2010801</v>
      </c>
      <c r="B84" s="153" t="s">
        <v>294</v>
      </c>
      <c r="C84" s="152">
        <v>149</v>
      </c>
      <c r="GM84"/>
      <c r="GN84"/>
      <c r="GO84"/>
      <c r="GP84"/>
      <c r="GQ84"/>
    </row>
    <row r="85" spans="1:199" ht="15.75" customHeight="1">
      <c r="A85" s="150">
        <v>2010802</v>
      </c>
      <c r="B85" s="153" t="s">
        <v>295</v>
      </c>
      <c r="C85" s="152">
        <v>0</v>
      </c>
      <c r="GM85"/>
      <c r="GN85"/>
      <c r="GO85"/>
      <c r="GP85"/>
      <c r="GQ85"/>
    </row>
    <row r="86" spans="1:199" ht="15.75" customHeight="1">
      <c r="A86" s="150">
        <v>2010803</v>
      </c>
      <c r="B86" s="153" t="s">
        <v>296</v>
      </c>
      <c r="C86" s="152">
        <v>0</v>
      </c>
      <c r="GM86"/>
      <c r="GN86"/>
      <c r="GO86"/>
      <c r="GP86"/>
      <c r="GQ86"/>
    </row>
    <row r="87" spans="1:199" ht="15.75" customHeight="1">
      <c r="A87" s="150">
        <v>2010804</v>
      </c>
      <c r="B87" s="153" t="s">
        <v>346</v>
      </c>
      <c r="C87" s="152">
        <v>300</v>
      </c>
      <c r="GM87"/>
      <c r="GN87"/>
      <c r="GO87"/>
      <c r="GP87"/>
      <c r="GQ87"/>
    </row>
    <row r="88" spans="1:199" ht="15.75" customHeight="1">
      <c r="A88" s="150">
        <v>2010805</v>
      </c>
      <c r="B88" s="153" t="s">
        <v>347</v>
      </c>
      <c r="C88" s="152">
        <v>0</v>
      </c>
      <c r="GM88"/>
      <c r="GN88"/>
      <c r="GO88"/>
      <c r="GP88"/>
      <c r="GQ88"/>
    </row>
    <row r="89" spans="1:199" ht="15.75" customHeight="1">
      <c r="A89" s="150">
        <v>2010806</v>
      </c>
      <c r="B89" s="153" t="s">
        <v>335</v>
      </c>
      <c r="C89" s="152">
        <v>0</v>
      </c>
      <c r="GM89"/>
      <c r="GN89"/>
      <c r="GO89"/>
      <c r="GP89"/>
      <c r="GQ89"/>
    </row>
    <row r="90" spans="1:199" ht="15.75" customHeight="1">
      <c r="A90" s="150">
        <v>2010850</v>
      </c>
      <c r="B90" s="153" t="s">
        <v>303</v>
      </c>
      <c r="C90" s="152">
        <v>165</v>
      </c>
      <c r="GM90"/>
      <c r="GN90"/>
      <c r="GO90"/>
      <c r="GP90"/>
      <c r="GQ90"/>
    </row>
    <row r="91" spans="1:199" ht="15.75" customHeight="1">
      <c r="A91" s="150">
        <v>2010899</v>
      </c>
      <c r="B91" s="153" t="s">
        <v>348</v>
      </c>
      <c r="C91" s="152">
        <v>0</v>
      </c>
      <c r="GM91"/>
      <c r="GN91"/>
      <c r="GO91"/>
      <c r="GP91"/>
      <c r="GQ91"/>
    </row>
    <row r="92" spans="1:199" ht="15.75" customHeight="1">
      <c r="A92" s="150">
        <v>20109</v>
      </c>
      <c r="B92" s="151" t="s">
        <v>349</v>
      </c>
      <c r="C92" s="152">
        <f>SUM(C93:C104)</f>
        <v>0</v>
      </c>
      <c r="GM92"/>
      <c r="GN92"/>
      <c r="GO92"/>
      <c r="GP92"/>
      <c r="GQ92"/>
    </row>
    <row r="93" spans="1:199" ht="15.75" customHeight="1">
      <c r="A93" s="150">
        <v>2010901</v>
      </c>
      <c r="B93" s="153" t="s">
        <v>294</v>
      </c>
      <c r="C93" s="152">
        <v>0</v>
      </c>
      <c r="GM93"/>
      <c r="GN93"/>
      <c r="GO93"/>
      <c r="GP93"/>
      <c r="GQ93"/>
    </row>
    <row r="94" spans="1:199" ht="15.75" customHeight="1">
      <c r="A94" s="150">
        <v>2010902</v>
      </c>
      <c r="B94" s="153" t="s">
        <v>295</v>
      </c>
      <c r="C94" s="152">
        <v>0</v>
      </c>
      <c r="GM94"/>
      <c r="GN94"/>
      <c r="GO94"/>
      <c r="GP94"/>
      <c r="GQ94"/>
    </row>
    <row r="95" spans="1:199" ht="15.75" customHeight="1">
      <c r="A95" s="150">
        <v>2010903</v>
      </c>
      <c r="B95" s="153" t="s">
        <v>296</v>
      </c>
      <c r="C95" s="152">
        <v>0</v>
      </c>
      <c r="GM95"/>
      <c r="GN95"/>
      <c r="GO95"/>
      <c r="GP95"/>
      <c r="GQ95"/>
    </row>
    <row r="96" spans="1:199" ht="15.75" customHeight="1">
      <c r="A96" s="150">
        <v>2010905</v>
      </c>
      <c r="B96" s="153" t="s">
        <v>350</v>
      </c>
      <c r="C96" s="152">
        <v>0</v>
      </c>
      <c r="GM96"/>
      <c r="GN96"/>
      <c r="GO96"/>
      <c r="GP96"/>
      <c r="GQ96"/>
    </row>
    <row r="97" spans="1:199" ht="15.75" customHeight="1">
      <c r="A97" s="150">
        <v>2010907</v>
      </c>
      <c r="B97" s="153" t="s">
        <v>351</v>
      </c>
      <c r="C97" s="152">
        <v>0</v>
      </c>
      <c r="GM97"/>
      <c r="GN97"/>
      <c r="GO97"/>
      <c r="GP97"/>
      <c r="GQ97"/>
    </row>
    <row r="98" spans="1:199" ht="15.75" customHeight="1">
      <c r="A98" s="150">
        <v>2010908</v>
      </c>
      <c r="B98" s="153" t="s">
        <v>335</v>
      </c>
      <c r="C98" s="152">
        <v>0</v>
      </c>
      <c r="GM98"/>
      <c r="GN98"/>
      <c r="GO98"/>
      <c r="GP98"/>
      <c r="GQ98"/>
    </row>
    <row r="99" spans="1:199" ht="15.75" customHeight="1">
      <c r="A99" s="150">
        <v>2010909</v>
      </c>
      <c r="B99" s="153" t="s">
        <v>352</v>
      </c>
      <c r="C99" s="152">
        <v>0</v>
      </c>
      <c r="GM99"/>
      <c r="GN99"/>
      <c r="GO99"/>
      <c r="GP99"/>
      <c r="GQ99"/>
    </row>
    <row r="100" spans="1:199" ht="15.75" customHeight="1">
      <c r="A100" s="150">
        <v>2010910</v>
      </c>
      <c r="B100" s="153" t="s">
        <v>353</v>
      </c>
      <c r="C100" s="152">
        <v>0</v>
      </c>
      <c r="GM100"/>
      <c r="GN100"/>
      <c r="GO100"/>
      <c r="GP100"/>
      <c r="GQ100"/>
    </row>
    <row r="101" spans="1:199" ht="15.75" customHeight="1">
      <c r="A101" s="150">
        <v>2010911</v>
      </c>
      <c r="B101" s="153" t="s">
        <v>354</v>
      </c>
      <c r="C101" s="152">
        <v>0</v>
      </c>
      <c r="GM101"/>
      <c r="GN101"/>
      <c r="GO101"/>
      <c r="GP101"/>
      <c r="GQ101"/>
    </row>
    <row r="102" spans="1:199" ht="15.75" customHeight="1">
      <c r="A102" s="150">
        <v>2010912</v>
      </c>
      <c r="B102" s="153" t="s">
        <v>355</v>
      </c>
      <c r="C102" s="152">
        <v>0</v>
      </c>
      <c r="GM102"/>
      <c r="GN102"/>
      <c r="GO102"/>
      <c r="GP102"/>
      <c r="GQ102"/>
    </row>
    <row r="103" spans="1:199" ht="15.75" customHeight="1">
      <c r="A103" s="150">
        <v>2010950</v>
      </c>
      <c r="B103" s="153" t="s">
        <v>303</v>
      </c>
      <c r="C103" s="152">
        <v>0</v>
      </c>
      <c r="GM103"/>
      <c r="GN103"/>
      <c r="GO103"/>
      <c r="GP103"/>
      <c r="GQ103"/>
    </row>
    <row r="104" spans="1:199" ht="15.75" customHeight="1">
      <c r="A104" s="150">
        <v>2010999</v>
      </c>
      <c r="B104" s="153" t="s">
        <v>356</v>
      </c>
      <c r="C104" s="152">
        <v>0</v>
      </c>
      <c r="GM104"/>
      <c r="GN104"/>
      <c r="GO104"/>
      <c r="GP104"/>
      <c r="GQ104"/>
    </row>
    <row r="105" spans="1:199" ht="15.75" customHeight="1">
      <c r="A105" s="150">
        <v>20110</v>
      </c>
      <c r="B105" s="151" t="s">
        <v>357</v>
      </c>
      <c r="C105" s="152">
        <f>SUM(C106:C114)</f>
        <v>128</v>
      </c>
      <c r="GM105"/>
      <c r="GN105"/>
      <c r="GO105"/>
      <c r="GP105"/>
      <c r="GQ105"/>
    </row>
    <row r="106" spans="1:199" ht="15.75" customHeight="1">
      <c r="A106" s="150">
        <v>2011001</v>
      </c>
      <c r="B106" s="153" t="s">
        <v>294</v>
      </c>
      <c r="C106" s="152">
        <v>128</v>
      </c>
      <c r="GM106"/>
      <c r="GN106"/>
      <c r="GO106"/>
      <c r="GP106"/>
      <c r="GQ106"/>
    </row>
    <row r="107" spans="1:199" ht="15.75" customHeight="1">
      <c r="A107" s="150">
        <v>2011002</v>
      </c>
      <c r="B107" s="153" t="s">
        <v>295</v>
      </c>
      <c r="C107" s="152">
        <v>0</v>
      </c>
      <c r="GM107"/>
      <c r="GN107"/>
      <c r="GO107"/>
      <c r="GP107"/>
      <c r="GQ107"/>
    </row>
    <row r="108" spans="1:199" ht="15.75" customHeight="1">
      <c r="A108" s="150">
        <v>2011003</v>
      </c>
      <c r="B108" s="153" t="s">
        <v>296</v>
      </c>
      <c r="C108" s="152">
        <v>0</v>
      </c>
      <c r="GM108"/>
      <c r="GN108"/>
      <c r="GO108"/>
      <c r="GP108"/>
      <c r="GQ108"/>
    </row>
    <row r="109" spans="1:199" ht="15.75" customHeight="1">
      <c r="A109" s="150">
        <v>2011004</v>
      </c>
      <c r="B109" s="153" t="s">
        <v>358</v>
      </c>
      <c r="C109" s="152">
        <v>0</v>
      </c>
      <c r="GM109"/>
      <c r="GN109"/>
      <c r="GO109"/>
      <c r="GP109"/>
      <c r="GQ109"/>
    </row>
    <row r="110" spans="1:199" ht="15.75" customHeight="1">
      <c r="A110" s="150">
        <v>2011005</v>
      </c>
      <c r="B110" s="153" t="s">
        <v>359</v>
      </c>
      <c r="C110" s="152">
        <v>0</v>
      </c>
      <c r="GM110"/>
      <c r="GN110"/>
      <c r="GO110"/>
      <c r="GP110"/>
      <c r="GQ110"/>
    </row>
    <row r="111" spans="1:199" ht="15.75" customHeight="1">
      <c r="A111" s="150">
        <v>2011007</v>
      </c>
      <c r="B111" s="153" t="s">
        <v>360</v>
      </c>
      <c r="C111" s="152">
        <v>0</v>
      </c>
      <c r="GM111"/>
      <c r="GN111"/>
      <c r="GO111"/>
      <c r="GP111"/>
      <c r="GQ111"/>
    </row>
    <row r="112" spans="1:199" ht="15.75" customHeight="1">
      <c r="A112" s="150">
        <v>2011008</v>
      </c>
      <c r="B112" s="153" t="s">
        <v>361</v>
      </c>
      <c r="C112" s="152">
        <v>0</v>
      </c>
      <c r="GM112"/>
      <c r="GN112"/>
      <c r="GO112"/>
      <c r="GP112"/>
      <c r="GQ112"/>
    </row>
    <row r="113" spans="1:199" ht="15.75" customHeight="1">
      <c r="A113" s="150">
        <v>2011050</v>
      </c>
      <c r="B113" s="153" t="s">
        <v>303</v>
      </c>
      <c r="C113" s="152">
        <v>0</v>
      </c>
      <c r="GM113"/>
      <c r="GN113"/>
      <c r="GO113"/>
      <c r="GP113"/>
      <c r="GQ113"/>
    </row>
    <row r="114" spans="1:199" ht="15.75" customHeight="1">
      <c r="A114" s="150">
        <v>2011099</v>
      </c>
      <c r="B114" s="153" t="s">
        <v>362</v>
      </c>
      <c r="C114" s="152">
        <v>0</v>
      </c>
      <c r="GM114"/>
      <c r="GN114"/>
      <c r="GO114"/>
      <c r="GP114"/>
      <c r="GQ114"/>
    </row>
    <row r="115" spans="1:199" ht="15.75" customHeight="1">
      <c r="A115" s="150">
        <v>20111</v>
      </c>
      <c r="B115" s="151" t="s">
        <v>363</v>
      </c>
      <c r="C115" s="152">
        <f>SUM(C116:C123)</f>
        <v>841</v>
      </c>
      <c r="GM115"/>
      <c r="GN115"/>
      <c r="GO115"/>
      <c r="GP115"/>
      <c r="GQ115"/>
    </row>
    <row r="116" spans="1:199" ht="15.75" customHeight="1">
      <c r="A116" s="150">
        <v>2011101</v>
      </c>
      <c r="B116" s="153" t="s">
        <v>294</v>
      </c>
      <c r="C116" s="152">
        <v>841</v>
      </c>
      <c r="GM116"/>
      <c r="GN116"/>
      <c r="GO116"/>
      <c r="GP116"/>
      <c r="GQ116"/>
    </row>
    <row r="117" spans="1:199" ht="15.75" customHeight="1">
      <c r="A117" s="150">
        <v>2011102</v>
      </c>
      <c r="B117" s="153" t="s">
        <v>295</v>
      </c>
      <c r="C117" s="152">
        <v>0</v>
      </c>
      <c r="GM117"/>
      <c r="GN117"/>
      <c r="GO117"/>
      <c r="GP117"/>
      <c r="GQ117"/>
    </row>
    <row r="118" spans="1:199" ht="15.75" customHeight="1">
      <c r="A118" s="150">
        <v>2011103</v>
      </c>
      <c r="B118" s="153" t="s">
        <v>296</v>
      </c>
      <c r="C118" s="152">
        <v>0</v>
      </c>
      <c r="GM118"/>
      <c r="GN118"/>
      <c r="GO118"/>
      <c r="GP118"/>
      <c r="GQ118"/>
    </row>
    <row r="119" spans="1:199" ht="15.75" customHeight="1">
      <c r="A119" s="150">
        <v>2011104</v>
      </c>
      <c r="B119" s="153" t="s">
        <v>364</v>
      </c>
      <c r="C119" s="152">
        <v>0</v>
      </c>
      <c r="GM119"/>
      <c r="GN119"/>
      <c r="GO119"/>
      <c r="GP119"/>
      <c r="GQ119"/>
    </row>
    <row r="120" spans="1:199" ht="15.75" customHeight="1">
      <c r="A120" s="150">
        <v>2011105</v>
      </c>
      <c r="B120" s="153" t="s">
        <v>365</v>
      </c>
      <c r="C120" s="152">
        <v>0</v>
      </c>
      <c r="GM120"/>
      <c r="GN120"/>
      <c r="GO120"/>
      <c r="GP120"/>
      <c r="GQ120"/>
    </row>
    <row r="121" spans="1:199" ht="15.75" customHeight="1">
      <c r="A121" s="150">
        <v>2011106</v>
      </c>
      <c r="B121" s="153" t="s">
        <v>366</v>
      </c>
      <c r="C121" s="152">
        <v>0</v>
      </c>
      <c r="GM121"/>
      <c r="GN121"/>
      <c r="GO121"/>
      <c r="GP121"/>
      <c r="GQ121"/>
    </row>
    <row r="122" spans="1:199" ht="15.75" customHeight="1">
      <c r="A122" s="150">
        <v>2011150</v>
      </c>
      <c r="B122" s="153" t="s">
        <v>303</v>
      </c>
      <c r="C122" s="152">
        <v>0</v>
      </c>
      <c r="GM122"/>
      <c r="GN122"/>
      <c r="GO122"/>
      <c r="GP122"/>
      <c r="GQ122"/>
    </row>
    <row r="123" spans="1:199" ht="15.75" customHeight="1">
      <c r="A123" s="150">
        <v>2011199</v>
      </c>
      <c r="B123" s="153" t="s">
        <v>367</v>
      </c>
      <c r="C123" s="152">
        <v>0</v>
      </c>
      <c r="GM123"/>
      <c r="GN123"/>
      <c r="GO123"/>
      <c r="GP123"/>
      <c r="GQ123"/>
    </row>
    <row r="124" spans="1:199" ht="15.75" customHeight="1">
      <c r="A124" s="150">
        <v>20113</v>
      </c>
      <c r="B124" s="151" t="s">
        <v>368</v>
      </c>
      <c r="C124" s="152">
        <f>SUM(C125:C134)</f>
        <v>493</v>
      </c>
      <c r="GM124"/>
      <c r="GN124"/>
      <c r="GO124"/>
      <c r="GP124"/>
      <c r="GQ124"/>
    </row>
    <row r="125" spans="1:199" ht="15.75" customHeight="1">
      <c r="A125" s="150">
        <v>2011301</v>
      </c>
      <c r="B125" s="153" t="s">
        <v>294</v>
      </c>
      <c r="C125" s="152">
        <v>294</v>
      </c>
      <c r="GM125"/>
      <c r="GN125"/>
      <c r="GO125"/>
      <c r="GP125"/>
      <c r="GQ125"/>
    </row>
    <row r="126" spans="1:199" ht="15.75" customHeight="1">
      <c r="A126" s="150">
        <v>2011302</v>
      </c>
      <c r="B126" s="153" t="s">
        <v>295</v>
      </c>
      <c r="C126" s="152">
        <v>0</v>
      </c>
      <c r="GM126"/>
      <c r="GN126"/>
      <c r="GO126"/>
      <c r="GP126"/>
      <c r="GQ126"/>
    </row>
    <row r="127" spans="1:199" ht="15.75" customHeight="1">
      <c r="A127" s="150">
        <v>2011303</v>
      </c>
      <c r="B127" s="153" t="s">
        <v>296</v>
      </c>
      <c r="C127" s="152">
        <v>0</v>
      </c>
      <c r="GM127"/>
      <c r="GN127"/>
      <c r="GO127"/>
      <c r="GP127"/>
      <c r="GQ127"/>
    </row>
    <row r="128" spans="1:199" ht="15.75" customHeight="1">
      <c r="A128" s="150">
        <v>2011304</v>
      </c>
      <c r="B128" s="153" t="s">
        <v>369</v>
      </c>
      <c r="C128" s="152">
        <v>0</v>
      </c>
      <c r="GM128"/>
      <c r="GN128"/>
      <c r="GO128"/>
      <c r="GP128"/>
      <c r="GQ128"/>
    </row>
    <row r="129" spans="1:199" ht="15.75" customHeight="1">
      <c r="A129" s="150">
        <v>2011305</v>
      </c>
      <c r="B129" s="153" t="s">
        <v>370</v>
      </c>
      <c r="C129" s="152">
        <v>0</v>
      </c>
      <c r="GM129"/>
      <c r="GN129"/>
      <c r="GO129"/>
      <c r="GP129"/>
      <c r="GQ129"/>
    </row>
    <row r="130" spans="1:199" ht="15.75" customHeight="1">
      <c r="A130" s="150">
        <v>2011306</v>
      </c>
      <c r="B130" s="153" t="s">
        <v>371</v>
      </c>
      <c r="C130" s="152">
        <v>0</v>
      </c>
      <c r="GM130"/>
      <c r="GN130"/>
      <c r="GO130"/>
      <c r="GP130"/>
      <c r="GQ130"/>
    </row>
    <row r="131" spans="1:199" ht="15.75" customHeight="1">
      <c r="A131" s="150">
        <v>2011307</v>
      </c>
      <c r="B131" s="153" t="s">
        <v>372</v>
      </c>
      <c r="C131" s="152">
        <v>0</v>
      </c>
      <c r="GM131"/>
      <c r="GN131"/>
      <c r="GO131"/>
      <c r="GP131"/>
      <c r="GQ131"/>
    </row>
    <row r="132" spans="1:199" ht="15.75" customHeight="1">
      <c r="A132" s="150">
        <v>2011308</v>
      </c>
      <c r="B132" s="153" t="s">
        <v>373</v>
      </c>
      <c r="C132" s="152">
        <v>125</v>
      </c>
      <c r="GM132"/>
      <c r="GN132"/>
      <c r="GO132"/>
      <c r="GP132"/>
      <c r="GQ132"/>
    </row>
    <row r="133" spans="1:199" ht="15.75" customHeight="1">
      <c r="A133" s="150">
        <v>2011350</v>
      </c>
      <c r="B133" s="153" t="s">
        <v>303</v>
      </c>
      <c r="C133" s="152">
        <v>74</v>
      </c>
      <c r="GM133"/>
      <c r="GN133"/>
      <c r="GO133"/>
      <c r="GP133"/>
      <c r="GQ133"/>
    </row>
    <row r="134" spans="1:199" ht="15.75" customHeight="1">
      <c r="A134" s="150">
        <v>2011399</v>
      </c>
      <c r="B134" s="153" t="s">
        <v>374</v>
      </c>
      <c r="C134" s="152">
        <v>0</v>
      </c>
      <c r="GM134"/>
      <c r="GN134"/>
      <c r="GO134"/>
      <c r="GP134"/>
      <c r="GQ134"/>
    </row>
    <row r="135" spans="1:199" ht="15.75" customHeight="1">
      <c r="A135" s="150">
        <v>20114</v>
      </c>
      <c r="B135" s="151" t="s">
        <v>375</v>
      </c>
      <c r="C135" s="152">
        <f>SUM(C136:C148)</f>
        <v>0</v>
      </c>
      <c r="GM135"/>
      <c r="GN135"/>
      <c r="GO135"/>
      <c r="GP135"/>
      <c r="GQ135"/>
    </row>
    <row r="136" spans="1:199" ht="15.75" customHeight="1">
      <c r="A136" s="150">
        <v>2011401</v>
      </c>
      <c r="B136" s="153" t="s">
        <v>294</v>
      </c>
      <c r="C136" s="152">
        <v>0</v>
      </c>
      <c r="GM136"/>
      <c r="GN136"/>
      <c r="GO136"/>
      <c r="GP136"/>
      <c r="GQ136"/>
    </row>
    <row r="137" spans="1:199" ht="15.75" customHeight="1">
      <c r="A137" s="150">
        <v>2011402</v>
      </c>
      <c r="B137" s="153" t="s">
        <v>295</v>
      </c>
      <c r="C137" s="152">
        <v>0</v>
      </c>
      <c r="GM137"/>
      <c r="GN137"/>
      <c r="GO137"/>
      <c r="GP137"/>
      <c r="GQ137"/>
    </row>
    <row r="138" spans="1:199" ht="15.75" customHeight="1">
      <c r="A138" s="150">
        <v>2011403</v>
      </c>
      <c r="B138" s="153" t="s">
        <v>296</v>
      </c>
      <c r="C138" s="152">
        <v>0</v>
      </c>
      <c r="GM138"/>
      <c r="GN138"/>
      <c r="GO138"/>
      <c r="GP138"/>
      <c r="GQ138"/>
    </row>
    <row r="139" spans="1:199" ht="15.75" customHeight="1">
      <c r="A139" s="150">
        <v>2011404</v>
      </c>
      <c r="B139" s="153" t="s">
        <v>376</v>
      </c>
      <c r="C139" s="152">
        <v>0</v>
      </c>
      <c r="GM139"/>
      <c r="GN139"/>
      <c r="GO139"/>
      <c r="GP139"/>
      <c r="GQ139"/>
    </row>
    <row r="140" spans="1:199" ht="15.75" customHeight="1">
      <c r="A140" s="150">
        <v>2011405</v>
      </c>
      <c r="B140" s="153" t="s">
        <v>377</v>
      </c>
      <c r="C140" s="152">
        <v>0</v>
      </c>
      <c r="GM140"/>
      <c r="GN140"/>
      <c r="GO140"/>
      <c r="GP140"/>
      <c r="GQ140"/>
    </row>
    <row r="141" spans="1:199" ht="15.75" customHeight="1">
      <c r="A141" s="150">
        <v>2011406</v>
      </c>
      <c r="B141" s="153" t="s">
        <v>378</v>
      </c>
      <c r="C141" s="152">
        <v>0</v>
      </c>
      <c r="GM141"/>
      <c r="GN141"/>
      <c r="GO141"/>
      <c r="GP141"/>
      <c r="GQ141"/>
    </row>
    <row r="142" spans="1:199" ht="15.75" customHeight="1">
      <c r="A142" s="150">
        <v>2011407</v>
      </c>
      <c r="B142" s="153" t="s">
        <v>379</v>
      </c>
      <c r="C142" s="152">
        <v>0</v>
      </c>
      <c r="GM142"/>
      <c r="GN142"/>
      <c r="GO142"/>
      <c r="GP142"/>
      <c r="GQ142"/>
    </row>
    <row r="143" spans="1:199" ht="15.75" customHeight="1">
      <c r="A143" s="150">
        <v>2011408</v>
      </c>
      <c r="B143" s="153" t="s">
        <v>380</v>
      </c>
      <c r="C143" s="152">
        <v>0</v>
      </c>
      <c r="GM143"/>
      <c r="GN143"/>
      <c r="GO143"/>
      <c r="GP143"/>
      <c r="GQ143"/>
    </row>
    <row r="144" spans="1:199" ht="15.75" customHeight="1">
      <c r="A144" s="150">
        <v>2011409</v>
      </c>
      <c r="B144" s="153" t="s">
        <v>381</v>
      </c>
      <c r="C144" s="152">
        <v>0</v>
      </c>
      <c r="GM144"/>
      <c r="GN144"/>
      <c r="GO144"/>
      <c r="GP144"/>
      <c r="GQ144"/>
    </row>
    <row r="145" spans="1:199" ht="15.75" customHeight="1">
      <c r="A145" s="150">
        <v>2011410</v>
      </c>
      <c r="B145" s="153" t="s">
        <v>382</v>
      </c>
      <c r="C145" s="152">
        <v>0</v>
      </c>
      <c r="GM145"/>
      <c r="GN145"/>
      <c r="GO145"/>
      <c r="GP145"/>
      <c r="GQ145"/>
    </row>
    <row r="146" spans="1:199" ht="15.75" customHeight="1">
      <c r="A146" s="150">
        <v>2011411</v>
      </c>
      <c r="B146" s="153" t="s">
        <v>383</v>
      </c>
      <c r="C146" s="152">
        <v>0</v>
      </c>
      <c r="GM146"/>
      <c r="GN146"/>
      <c r="GO146"/>
      <c r="GP146"/>
      <c r="GQ146"/>
    </row>
    <row r="147" spans="1:199" ht="15.75" customHeight="1">
      <c r="A147" s="150">
        <v>2011450</v>
      </c>
      <c r="B147" s="153" t="s">
        <v>303</v>
      </c>
      <c r="C147" s="152">
        <v>0</v>
      </c>
      <c r="GM147"/>
      <c r="GN147"/>
      <c r="GO147"/>
      <c r="GP147"/>
      <c r="GQ147"/>
    </row>
    <row r="148" spans="1:199" ht="15.75" customHeight="1">
      <c r="A148" s="150">
        <v>2011499</v>
      </c>
      <c r="B148" s="153" t="s">
        <v>384</v>
      </c>
      <c r="C148" s="152">
        <v>0</v>
      </c>
      <c r="GM148"/>
      <c r="GN148"/>
      <c r="GO148"/>
      <c r="GP148"/>
      <c r="GQ148"/>
    </row>
    <row r="149" spans="1:199" ht="15.75" customHeight="1">
      <c r="A149" s="150">
        <v>20123</v>
      </c>
      <c r="B149" s="151" t="s">
        <v>385</v>
      </c>
      <c r="C149" s="152">
        <f>SUM(C150:C155)</f>
        <v>0</v>
      </c>
      <c r="GM149"/>
      <c r="GN149"/>
      <c r="GO149"/>
      <c r="GP149"/>
      <c r="GQ149"/>
    </row>
    <row r="150" spans="1:199" ht="15.75" customHeight="1">
      <c r="A150" s="150">
        <v>2012301</v>
      </c>
      <c r="B150" s="153" t="s">
        <v>294</v>
      </c>
      <c r="C150" s="152">
        <v>0</v>
      </c>
      <c r="GM150"/>
      <c r="GN150"/>
      <c r="GO150"/>
      <c r="GP150"/>
      <c r="GQ150"/>
    </row>
    <row r="151" spans="1:199" ht="15.75" customHeight="1">
      <c r="A151" s="150">
        <v>2012302</v>
      </c>
      <c r="B151" s="153" t="s">
        <v>295</v>
      </c>
      <c r="C151" s="152">
        <v>0</v>
      </c>
      <c r="GM151"/>
      <c r="GN151"/>
      <c r="GO151"/>
      <c r="GP151"/>
      <c r="GQ151"/>
    </row>
    <row r="152" spans="1:199" ht="15.75" customHeight="1">
      <c r="A152" s="150">
        <v>2012303</v>
      </c>
      <c r="B152" s="153" t="s">
        <v>296</v>
      </c>
      <c r="C152" s="152">
        <v>0</v>
      </c>
      <c r="GM152"/>
      <c r="GN152"/>
      <c r="GO152"/>
      <c r="GP152"/>
      <c r="GQ152"/>
    </row>
    <row r="153" spans="1:199" ht="15.75" customHeight="1">
      <c r="A153" s="150">
        <v>2012304</v>
      </c>
      <c r="B153" s="153" t="s">
        <v>386</v>
      </c>
      <c r="C153" s="152">
        <v>0</v>
      </c>
      <c r="GM153"/>
      <c r="GN153"/>
      <c r="GO153"/>
      <c r="GP153"/>
      <c r="GQ153"/>
    </row>
    <row r="154" spans="1:199" ht="15.75" customHeight="1">
      <c r="A154" s="150">
        <v>2012350</v>
      </c>
      <c r="B154" s="153" t="s">
        <v>303</v>
      </c>
      <c r="C154" s="152">
        <v>0</v>
      </c>
      <c r="GM154"/>
      <c r="GN154"/>
      <c r="GO154"/>
      <c r="GP154"/>
      <c r="GQ154"/>
    </row>
    <row r="155" spans="1:199" ht="15.75" customHeight="1">
      <c r="A155" s="150">
        <v>2012399</v>
      </c>
      <c r="B155" s="153" t="s">
        <v>387</v>
      </c>
      <c r="C155" s="152">
        <v>0</v>
      </c>
      <c r="GM155"/>
      <c r="GN155"/>
      <c r="GO155"/>
      <c r="GP155"/>
      <c r="GQ155"/>
    </row>
    <row r="156" spans="1:199" ht="15.75" customHeight="1">
      <c r="A156" s="150">
        <v>20125</v>
      </c>
      <c r="B156" s="151" t="s">
        <v>388</v>
      </c>
      <c r="C156" s="152">
        <f>SUM(C157:C163)</f>
        <v>0</v>
      </c>
      <c r="GM156"/>
      <c r="GN156"/>
      <c r="GO156"/>
      <c r="GP156"/>
      <c r="GQ156"/>
    </row>
    <row r="157" spans="1:199" ht="15.75" customHeight="1">
      <c r="A157" s="150">
        <v>2012501</v>
      </c>
      <c r="B157" s="153" t="s">
        <v>294</v>
      </c>
      <c r="C157" s="152">
        <v>0</v>
      </c>
      <c r="GM157"/>
      <c r="GN157"/>
      <c r="GO157"/>
      <c r="GP157"/>
      <c r="GQ157"/>
    </row>
    <row r="158" spans="1:199" ht="15.75" customHeight="1">
      <c r="A158" s="150">
        <v>2012502</v>
      </c>
      <c r="B158" s="153" t="s">
        <v>295</v>
      </c>
      <c r="C158" s="152">
        <v>0</v>
      </c>
      <c r="GM158"/>
      <c r="GN158"/>
      <c r="GO158"/>
      <c r="GP158"/>
      <c r="GQ158"/>
    </row>
    <row r="159" spans="1:199" ht="15.75" customHeight="1">
      <c r="A159" s="150">
        <v>2012503</v>
      </c>
      <c r="B159" s="153" t="s">
        <v>296</v>
      </c>
      <c r="C159" s="152">
        <v>0</v>
      </c>
      <c r="GM159"/>
      <c r="GN159"/>
      <c r="GO159"/>
      <c r="GP159"/>
      <c r="GQ159"/>
    </row>
    <row r="160" spans="1:199" ht="15.75" customHeight="1">
      <c r="A160" s="150">
        <v>2012504</v>
      </c>
      <c r="B160" s="153" t="s">
        <v>389</v>
      </c>
      <c r="C160" s="152">
        <v>0</v>
      </c>
      <c r="GM160"/>
      <c r="GN160"/>
      <c r="GO160"/>
      <c r="GP160"/>
      <c r="GQ160"/>
    </row>
    <row r="161" spans="1:199" ht="15.75" customHeight="1">
      <c r="A161" s="150">
        <v>2012505</v>
      </c>
      <c r="B161" s="153" t="s">
        <v>390</v>
      </c>
      <c r="C161" s="152">
        <v>0</v>
      </c>
      <c r="GM161"/>
      <c r="GN161"/>
      <c r="GO161"/>
      <c r="GP161"/>
      <c r="GQ161"/>
    </row>
    <row r="162" spans="1:199" ht="15.75" customHeight="1">
      <c r="A162" s="150">
        <v>2012550</v>
      </c>
      <c r="B162" s="153" t="s">
        <v>303</v>
      </c>
      <c r="C162" s="152">
        <v>0</v>
      </c>
      <c r="GM162"/>
      <c r="GN162"/>
      <c r="GO162"/>
      <c r="GP162"/>
      <c r="GQ162"/>
    </row>
    <row r="163" spans="1:199" ht="15.75" customHeight="1">
      <c r="A163" s="150">
        <v>2012599</v>
      </c>
      <c r="B163" s="153" t="s">
        <v>391</v>
      </c>
      <c r="C163" s="152">
        <v>0</v>
      </c>
      <c r="GM163"/>
      <c r="GN163"/>
      <c r="GO163"/>
      <c r="GP163"/>
      <c r="GQ163"/>
    </row>
    <row r="164" spans="1:199" ht="15.75" customHeight="1">
      <c r="A164" s="150">
        <v>20126</v>
      </c>
      <c r="B164" s="151" t="s">
        <v>392</v>
      </c>
      <c r="C164" s="152">
        <f>SUM(C165:C169)</f>
        <v>169</v>
      </c>
      <c r="GM164"/>
      <c r="GN164"/>
      <c r="GO164"/>
      <c r="GP164"/>
      <c r="GQ164"/>
    </row>
    <row r="165" spans="1:199" ht="15.75" customHeight="1">
      <c r="A165" s="150">
        <v>2012601</v>
      </c>
      <c r="B165" s="153" t="s">
        <v>294</v>
      </c>
      <c r="C165" s="152">
        <v>169</v>
      </c>
      <c r="GM165"/>
      <c r="GN165"/>
      <c r="GO165"/>
      <c r="GP165"/>
      <c r="GQ165"/>
    </row>
    <row r="166" spans="1:199" ht="15.75" customHeight="1">
      <c r="A166" s="150">
        <v>2012602</v>
      </c>
      <c r="B166" s="153" t="s">
        <v>295</v>
      </c>
      <c r="C166" s="152">
        <v>0</v>
      </c>
      <c r="GM166"/>
      <c r="GN166"/>
      <c r="GO166"/>
      <c r="GP166"/>
      <c r="GQ166"/>
    </row>
    <row r="167" spans="1:199" ht="15.75" customHeight="1">
      <c r="A167" s="150">
        <v>2012603</v>
      </c>
      <c r="B167" s="153" t="s">
        <v>296</v>
      </c>
      <c r="C167" s="152">
        <v>0</v>
      </c>
      <c r="GM167"/>
      <c r="GN167"/>
      <c r="GO167"/>
      <c r="GP167"/>
      <c r="GQ167"/>
    </row>
    <row r="168" spans="1:199" ht="15.75" customHeight="1">
      <c r="A168" s="150">
        <v>2012604</v>
      </c>
      <c r="B168" s="153" t="s">
        <v>393</v>
      </c>
      <c r="C168" s="152">
        <v>0</v>
      </c>
      <c r="GM168"/>
      <c r="GN168"/>
      <c r="GO168"/>
      <c r="GP168"/>
      <c r="GQ168"/>
    </row>
    <row r="169" spans="1:199" ht="15.75" customHeight="1">
      <c r="A169" s="150">
        <v>2012699</v>
      </c>
      <c r="B169" s="153" t="s">
        <v>394</v>
      </c>
      <c r="C169" s="152">
        <v>0</v>
      </c>
      <c r="GM169"/>
      <c r="GN169"/>
      <c r="GO169"/>
      <c r="GP169"/>
      <c r="GQ169"/>
    </row>
    <row r="170" spans="1:199" ht="15.75" customHeight="1">
      <c r="A170" s="150">
        <v>20128</v>
      </c>
      <c r="B170" s="151" t="s">
        <v>395</v>
      </c>
      <c r="C170" s="152">
        <f>SUM(C171:C176)</f>
        <v>60</v>
      </c>
      <c r="GM170"/>
      <c r="GN170"/>
      <c r="GO170"/>
      <c r="GP170"/>
      <c r="GQ170"/>
    </row>
    <row r="171" spans="1:199" ht="15.75" customHeight="1">
      <c r="A171" s="150">
        <v>2012801</v>
      </c>
      <c r="B171" s="153" t="s">
        <v>294</v>
      </c>
      <c r="C171" s="152">
        <v>60</v>
      </c>
      <c r="GM171"/>
      <c r="GN171"/>
      <c r="GO171"/>
      <c r="GP171"/>
      <c r="GQ171"/>
    </row>
    <row r="172" spans="1:199" ht="15.75" customHeight="1">
      <c r="A172" s="150">
        <v>2012802</v>
      </c>
      <c r="B172" s="153" t="s">
        <v>295</v>
      </c>
      <c r="C172" s="152">
        <v>0</v>
      </c>
      <c r="GM172"/>
      <c r="GN172"/>
      <c r="GO172"/>
      <c r="GP172"/>
      <c r="GQ172"/>
    </row>
    <row r="173" spans="1:199" ht="15.75" customHeight="1">
      <c r="A173" s="150">
        <v>2012803</v>
      </c>
      <c r="B173" s="153" t="s">
        <v>296</v>
      </c>
      <c r="C173" s="152">
        <v>0</v>
      </c>
      <c r="GM173"/>
      <c r="GN173"/>
      <c r="GO173"/>
      <c r="GP173"/>
      <c r="GQ173"/>
    </row>
    <row r="174" spans="1:199" ht="15.75" customHeight="1">
      <c r="A174" s="150">
        <v>2012804</v>
      </c>
      <c r="B174" s="153" t="s">
        <v>308</v>
      </c>
      <c r="C174" s="152">
        <v>0</v>
      </c>
      <c r="GM174"/>
      <c r="GN174"/>
      <c r="GO174"/>
      <c r="GP174"/>
      <c r="GQ174"/>
    </row>
    <row r="175" spans="1:199" ht="15.75" customHeight="1">
      <c r="A175" s="150">
        <v>2012850</v>
      </c>
      <c r="B175" s="153" t="s">
        <v>303</v>
      </c>
      <c r="C175" s="152">
        <v>0</v>
      </c>
      <c r="GM175"/>
      <c r="GN175"/>
      <c r="GO175"/>
      <c r="GP175"/>
      <c r="GQ175"/>
    </row>
    <row r="176" spans="1:199" ht="15.75" customHeight="1">
      <c r="A176" s="150">
        <v>2012899</v>
      </c>
      <c r="B176" s="153" t="s">
        <v>396</v>
      </c>
      <c r="C176" s="152">
        <v>0</v>
      </c>
      <c r="GM176"/>
      <c r="GN176"/>
      <c r="GO176"/>
      <c r="GP176"/>
      <c r="GQ176"/>
    </row>
    <row r="177" spans="1:199" ht="15.75" customHeight="1">
      <c r="A177" s="150">
        <v>20129</v>
      </c>
      <c r="B177" s="151" t="s">
        <v>397</v>
      </c>
      <c r="C177" s="152">
        <f>SUM(C178:C183)</f>
        <v>619</v>
      </c>
      <c r="GM177"/>
      <c r="GN177"/>
      <c r="GO177"/>
      <c r="GP177"/>
      <c r="GQ177"/>
    </row>
    <row r="178" spans="1:199" ht="15.75" customHeight="1">
      <c r="A178" s="150">
        <v>2012901</v>
      </c>
      <c r="B178" s="153" t="s">
        <v>294</v>
      </c>
      <c r="C178" s="152">
        <v>367</v>
      </c>
      <c r="GM178"/>
      <c r="GN178"/>
      <c r="GO178"/>
      <c r="GP178"/>
      <c r="GQ178"/>
    </row>
    <row r="179" spans="1:199" ht="15.75" customHeight="1">
      <c r="A179" s="150">
        <v>2012902</v>
      </c>
      <c r="B179" s="153" t="s">
        <v>295</v>
      </c>
      <c r="C179" s="152">
        <v>0</v>
      </c>
      <c r="GM179"/>
      <c r="GN179"/>
      <c r="GO179"/>
      <c r="GP179"/>
      <c r="GQ179"/>
    </row>
    <row r="180" spans="1:199" ht="15.75" customHeight="1">
      <c r="A180" s="150">
        <v>2012903</v>
      </c>
      <c r="B180" s="153" t="s">
        <v>296</v>
      </c>
      <c r="C180" s="152">
        <v>0</v>
      </c>
      <c r="GM180"/>
      <c r="GN180"/>
      <c r="GO180"/>
      <c r="GP180"/>
      <c r="GQ180"/>
    </row>
    <row r="181" spans="1:199" ht="15.75" customHeight="1">
      <c r="A181" s="150">
        <v>2012906</v>
      </c>
      <c r="B181" s="153" t="s">
        <v>398</v>
      </c>
      <c r="C181" s="152">
        <v>220</v>
      </c>
      <c r="GM181"/>
      <c r="GN181"/>
      <c r="GO181"/>
      <c r="GP181"/>
      <c r="GQ181"/>
    </row>
    <row r="182" spans="1:199" ht="15.75" customHeight="1">
      <c r="A182" s="150">
        <v>2012950</v>
      </c>
      <c r="B182" s="153" t="s">
        <v>303</v>
      </c>
      <c r="C182" s="152">
        <v>32</v>
      </c>
      <c r="GM182"/>
      <c r="GN182"/>
      <c r="GO182"/>
      <c r="GP182"/>
      <c r="GQ182"/>
    </row>
    <row r="183" spans="1:199" ht="15.75" customHeight="1">
      <c r="A183" s="150">
        <v>2012999</v>
      </c>
      <c r="B183" s="153" t="s">
        <v>399</v>
      </c>
      <c r="C183" s="152">
        <v>0</v>
      </c>
      <c r="GM183"/>
      <c r="GN183"/>
      <c r="GO183"/>
      <c r="GP183"/>
      <c r="GQ183"/>
    </row>
    <row r="184" spans="1:199" ht="15.75" customHeight="1">
      <c r="A184" s="150">
        <v>20131</v>
      </c>
      <c r="B184" s="151" t="s">
        <v>400</v>
      </c>
      <c r="C184" s="152">
        <f>SUM(C185:C190)</f>
        <v>1305</v>
      </c>
      <c r="GM184"/>
      <c r="GN184"/>
      <c r="GO184"/>
      <c r="GP184"/>
      <c r="GQ184"/>
    </row>
    <row r="185" spans="1:199" ht="15.75" customHeight="1">
      <c r="A185" s="150">
        <v>2013101</v>
      </c>
      <c r="B185" s="153" t="s">
        <v>294</v>
      </c>
      <c r="C185" s="152">
        <v>952</v>
      </c>
      <c r="GM185"/>
      <c r="GN185"/>
      <c r="GO185"/>
      <c r="GP185"/>
      <c r="GQ185"/>
    </row>
    <row r="186" spans="1:199" ht="15.75" customHeight="1">
      <c r="A186" s="150">
        <v>2013102</v>
      </c>
      <c r="B186" s="153" t="s">
        <v>295</v>
      </c>
      <c r="C186" s="152">
        <v>0</v>
      </c>
      <c r="GM186"/>
      <c r="GN186"/>
      <c r="GO186"/>
      <c r="GP186"/>
      <c r="GQ186"/>
    </row>
    <row r="187" spans="1:199" ht="15.75" customHeight="1">
      <c r="A187" s="150">
        <v>2013103</v>
      </c>
      <c r="B187" s="153" t="s">
        <v>296</v>
      </c>
      <c r="C187" s="152">
        <v>0</v>
      </c>
      <c r="GM187"/>
      <c r="GN187"/>
      <c r="GO187"/>
      <c r="GP187"/>
      <c r="GQ187"/>
    </row>
    <row r="188" spans="1:199" ht="15.75" customHeight="1">
      <c r="A188" s="150">
        <v>2013105</v>
      </c>
      <c r="B188" s="153" t="s">
        <v>401</v>
      </c>
      <c r="C188" s="152">
        <v>0</v>
      </c>
      <c r="GM188"/>
      <c r="GN188"/>
      <c r="GO188"/>
      <c r="GP188"/>
      <c r="GQ188"/>
    </row>
    <row r="189" spans="1:199" ht="15.75" customHeight="1">
      <c r="A189" s="150">
        <v>2013150</v>
      </c>
      <c r="B189" s="153" t="s">
        <v>303</v>
      </c>
      <c r="C189" s="152">
        <v>353</v>
      </c>
      <c r="GM189"/>
      <c r="GN189"/>
      <c r="GO189"/>
      <c r="GP189"/>
      <c r="GQ189"/>
    </row>
    <row r="190" spans="1:199" ht="15.75" customHeight="1">
      <c r="A190" s="150">
        <v>2013199</v>
      </c>
      <c r="B190" s="153" t="s">
        <v>402</v>
      </c>
      <c r="C190" s="152">
        <v>0</v>
      </c>
      <c r="GM190"/>
      <c r="GN190"/>
      <c r="GO190"/>
      <c r="GP190"/>
      <c r="GQ190"/>
    </row>
    <row r="191" spans="1:199" ht="15.75" customHeight="1">
      <c r="A191" s="150">
        <v>20132</v>
      </c>
      <c r="B191" s="151" t="s">
        <v>403</v>
      </c>
      <c r="C191" s="152">
        <f>SUM(C192:C197)</f>
        <v>481</v>
      </c>
      <c r="GM191"/>
      <c r="GN191"/>
      <c r="GO191"/>
      <c r="GP191"/>
      <c r="GQ191"/>
    </row>
    <row r="192" spans="1:199" ht="15.75" customHeight="1">
      <c r="A192" s="150">
        <v>2013201</v>
      </c>
      <c r="B192" s="153" t="s">
        <v>294</v>
      </c>
      <c r="C192" s="152">
        <v>481</v>
      </c>
      <c r="GM192"/>
      <c r="GN192"/>
      <c r="GO192"/>
      <c r="GP192"/>
      <c r="GQ192"/>
    </row>
    <row r="193" spans="1:199" ht="15.75" customHeight="1">
      <c r="A193" s="150">
        <v>2013202</v>
      </c>
      <c r="B193" s="153" t="s">
        <v>295</v>
      </c>
      <c r="C193" s="152">
        <v>0</v>
      </c>
      <c r="GM193"/>
      <c r="GN193"/>
      <c r="GO193"/>
      <c r="GP193"/>
      <c r="GQ193"/>
    </row>
    <row r="194" spans="1:199" ht="15.75" customHeight="1">
      <c r="A194" s="150">
        <v>2013203</v>
      </c>
      <c r="B194" s="153" t="s">
        <v>296</v>
      </c>
      <c r="C194" s="152">
        <v>0</v>
      </c>
      <c r="GM194"/>
      <c r="GN194"/>
      <c r="GO194"/>
      <c r="GP194"/>
      <c r="GQ194"/>
    </row>
    <row r="195" spans="1:199" ht="15.75" customHeight="1">
      <c r="A195" s="150">
        <v>2013204</v>
      </c>
      <c r="B195" s="153" t="s">
        <v>404</v>
      </c>
      <c r="C195" s="152">
        <v>0</v>
      </c>
      <c r="GM195"/>
      <c r="GN195"/>
      <c r="GO195"/>
      <c r="GP195"/>
      <c r="GQ195"/>
    </row>
    <row r="196" spans="1:199" ht="15.75" customHeight="1">
      <c r="A196" s="150">
        <v>2013250</v>
      </c>
      <c r="B196" s="153" t="s">
        <v>303</v>
      </c>
      <c r="C196" s="152">
        <v>0</v>
      </c>
      <c r="GM196"/>
      <c r="GN196"/>
      <c r="GO196"/>
      <c r="GP196"/>
      <c r="GQ196"/>
    </row>
    <row r="197" spans="1:199" ht="15.75" customHeight="1">
      <c r="A197" s="150">
        <v>2013299</v>
      </c>
      <c r="B197" s="153" t="s">
        <v>405</v>
      </c>
      <c r="C197" s="152">
        <v>0</v>
      </c>
      <c r="GM197"/>
      <c r="GN197"/>
      <c r="GO197"/>
      <c r="GP197"/>
      <c r="GQ197"/>
    </row>
    <row r="198" spans="1:199" ht="15.75" customHeight="1">
      <c r="A198" s="150">
        <v>20133</v>
      </c>
      <c r="B198" s="151" t="s">
        <v>406</v>
      </c>
      <c r="C198" s="152">
        <f>SUM(C199:C203)</f>
        <v>240</v>
      </c>
      <c r="GM198"/>
      <c r="GN198"/>
      <c r="GO198"/>
      <c r="GP198"/>
      <c r="GQ198"/>
    </row>
    <row r="199" spans="1:199" ht="15.75" customHeight="1">
      <c r="A199" s="150">
        <v>2013301</v>
      </c>
      <c r="B199" s="153" t="s">
        <v>294</v>
      </c>
      <c r="C199" s="152">
        <v>240</v>
      </c>
      <c r="GM199"/>
      <c r="GN199"/>
      <c r="GO199"/>
      <c r="GP199"/>
      <c r="GQ199"/>
    </row>
    <row r="200" spans="1:199" ht="15.75" customHeight="1">
      <c r="A200" s="150">
        <v>2013302</v>
      </c>
      <c r="B200" s="153" t="s">
        <v>295</v>
      </c>
      <c r="C200" s="152">
        <v>0</v>
      </c>
      <c r="GO200"/>
      <c r="GP200"/>
      <c r="GQ200"/>
    </row>
    <row r="201" spans="1:199" ht="15.75" customHeight="1">
      <c r="A201" s="150">
        <v>2013303</v>
      </c>
      <c r="B201" s="153" t="s">
        <v>296</v>
      </c>
      <c r="C201" s="152">
        <v>0</v>
      </c>
      <c r="GO201"/>
      <c r="GP201"/>
      <c r="GQ201"/>
    </row>
    <row r="202" spans="1:199" ht="15.75" customHeight="1">
      <c r="A202" s="150">
        <v>2013350</v>
      </c>
      <c r="B202" s="153" t="s">
        <v>303</v>
      </c>
      <c r="C202" s="152">
        <v>0</v>
      </c>
      <c r="GO202"/>
      <c r="GP202"/>
      <c r="GQ202"/>
    </row>
    <row r="203" spans="1:199" ht="15.75" customHeight="1">
      <c r="A203" s="150">
        <v>2013399</v>
      </c>
      <c r="B203" s="153" t="s">
        <v>407</v>
      </c>
      <c r="C203" s="152">
        <v>0</v>
      </c>
      <c r="GO203"/>
      <c r="GP203"/>
      <c r="GQ203"/>
    </row>
    <row r="204" spans="1:199" ht="15.75" customHeight="1">
      <c r="A204" s="150">
        <v>20134</v>
      </c>
      <c r="B204" s="151" t="s">
        <v>408</v>
      </c>
      <c r="C204" s="152">
        <f>SUM(C205:C211)</f>
        <v>78</v>
      </c>
      <c r="GO204"/>
      <c r="GP204"/>
      <c r="GQ204"/>
    </row>
    <row r="205" spans="1:199" ht="15.75" customHeight="1">
      <c r="A205" s="150">
        <v>2013401</v>
      </c>
      <c r="B205" s="153" t="s">
        <v>294</v>
      </c>
      <c r="C205" s="152">
        <v>78</v>
      </c>
      <c r="GO205"/>
      <c r="GP205"/>
      <c r="GQ205"/>
    </row>
    <row r="206" spans="1:199" ht="15.75" customHeight="1">
      <c r="A206" s="150">
        <v>2013402</v>
      </c>
      <c r="B206" s="153" t="s">
        <v>295</v>
      </c>
      <c r="C206" s="152">
        <v>0</v>
      </c>
      <c r="GO206"/>
      <c r="GP206"/>
      <c r="GQ206"/>
    </row>
    <row r="207" spans="1:199" ht="15.75" customHeight="1">
      <c r="A207" s="150">
        <v>2013403</v>
      </c>
      <c r="B207" s="153" t="s">
        <v>296</v>
      </c>
      <c r="C207" s="152">
        <v>0</v>
      </c>
      <c r="GO207"/>
      <c r="GP207"/>
      <c r="GQ207"/>
    </row>
    <row r="208" spans="1:199" ht="15.75" customHeight="1">
      <c r="A208" s="150">
        <v>2013404</v>
      </c>
      <c r="B208" s="153" t="s">
        <v>409</v>
      </c>
      <c r="C208" s="152">
        <v>0</v>
      </c>
      <c r="GO208"/>
      <c r="GP208"/>
      <c r="GQ208"/>
    </row>
    <row r="209" spans="1:199" ht="15.75" customHeight="1">
      <c r="A209" s="150">
        <v>2013405</v>
      </c>
      <c r="B209" s="153" t="s">
        <v>410</v>
      </c>
      <c r="C209" s="152">
        <v>0</v>
      </c>
      <c r="GO209"/>
      <c r="GP209"/>
      <c r="GQ209"/>
    </row>
    <row r="210" spans="1:199" ht="15.75" customHeight="1">
      <c r="A210" s="150">
        <v>2013450</v>
      </c>
      <c r="B210" s="153" t="s">
        <v>303</v>
      </c>
      <c r="C210" s="152">
        <v>0</v>
      </c>
      <c r="GO210"/>
      <c r="GP210"/>
      <c r="GQ210"/>
    </row>
    <row r="211" spans="1:199" ht="15.75" customHeight="1">
      <c r="A211" s="150">
        <v>2013499</v>
      </c>
      <c r="B211" s="153" t="s">
        <v>411</v>
      </c>
      <c r="C211" s="152">
        <v>0</v>
      </c>
      <c r="GO211"/>
      <c r="GP211"/>
      <c r="GQ211"/>
    </row>
    <row r="212" spans="1:199" ht="15.75" customHeight="1">
      <c r="A212" s="150">
        <v>20135</v>
      </c>
      <c r="B212" s="151" t="s">
        <v>412</v>
      </c>
      <c r="C212" s="152">
        <f>SUM(C213:C217)</f>
        <v>0</v>
      </c>
      <c r="GO212"/>
      <c r="GP212"/>
      <c r="GQ212"/>
    </row>
    <row r="213" spans="1:199" ht="15.75" customHeight="1">
      <c r="A213" s="150">
        <v>2013501</v>
      </c>
      <c r="B213" s="153" t="s">
        <v>294</v>
      </c>
      <c r="C213" s="152">
        <v>0</v>
      </c>
      <c r="GO213"/>
      <c r="GP213"/>
      <c r="GQ213"/>
    </row>
    <row r="214" spans="1:199" ht="15.75" customHeight="1">
      <c r="A214" s="150">
        <v>2013502</v>
      </c>
      <c r="B214" s="153" t="s">
        <v>295</v>
      </c>
      <c r="C214" s="152">
        <v>0</v>
      </c>
      <c r="GO214"/>
      <c r="GP214"/>
      <c r="GQ214"/>
    </row>
    <row r="215" spans="1:199" ht="15.75" customHeight="1">
      <c r="A215" s="150">
        <v>2013503</v>
      </c>
      <c r="B215" s="153" t="s">
        <v>296</v>
      </c>
      <c r="C215" s="152">
        <v>0</v>
      </c>
      <c r="GO215"/>
      <c r="GP215"/>
      <c r="GQ215"/>
    </row>
    <row r="216" spans="1:199" ht="15.75" customHeight="1">
      <c r="A216" s="150">
        <v>2013550</v>
      </c>
      <c r="B216" s="153" t="s">
        <v>303</v>
      </c>
      <c r="C216" s="152">
        <v>0</v>
      </c>
      <c r="GO216"/>
      <c r="GP216"/>
      <c r="GQ216"/>
    </row>
    <row r="217" spans="1:199" ht="15.75" customHeight="1">
      <c r="A217" s="150">
        <v>2013599</v>
      </c>
      <c r="B217" s="153" t="s">
        <v>413</v>
      </c>
      <c r="C217" s="152">
        <v>0</v>
      </c>
      <c r="GO217"/>
      <c r="GP217"/>
      <c r="GQ217"/>
    </row>
    <row r="218" spans="1:199" ht="15.75" customHeight="1">
      <c r="A218" s="150">
        <v>20136</v>
      </c>
      <c r="B218" s="151" t="s">
        <v>414</v>
      </c>
      <c r="C218" s="152">
        <f>SUM(C219:C223)</f>
        <v>924</v>
      </c>
      <c r="GO218"/>
      <c r="GP218"/>
      <c r="GQ218"/>
    </row>
    <row r="219" spans="1:199" ht="15.75" customHeight="1">
      <c r="A219" s="150">
        <v>2013601</v>
      </c>
      <c r="B219" s="153" t="s">
        <v>294</v>
      </c>
      <c r="C219" s="152">
        <v>424</v>
      </c>
      <c r="GO219"/>
      <c r="GP219"/>
      <c r="GQ219"/>
    </row>
    <row r="220" spans="1:199" ht="15.75" customHeight="1">
      <c r="A220" s="150">
        <v>2013602</v>
      </c>
      <c r="B220" s="153" t="s">
        <v>295</v>
      </c>
      <c r="C220" s="152">
        <v>0</v>
      </c>
      <c r="GO220"/>
      <c r="GP220"/>
      <c r="GQ220"/>
    </row>
    <row r="221" spans="1:199" ht="15.75" customHeight="1">
      <c r="A221" s="150">
        <v>2013603</v>
      </c>
      <c r="B221" s="153" t="s">
        <v>296</v>
      </c>
      <c r="C221" s="152">
        <v>0</v>
      </c>
      <c r="GO221"/>
      <c r="GP221"/>
      <c r="GQ221"/>
    </row>
    <row r="222" spans="1:199" ht="15.75" customHeight="1">
      <c r="A222" s="150">
        <v>2013650</v>
      </c>
      <c r="B222" s="153" t="s">
        <v>303</v>
      </c>
      <c r="C222" s="152">
        <v>0</v>
      </c>
      <c r="GO222"/>
      <c r="GP222"/>
      <c r="GQ222"/>
    </row>
    <row r="223" spans="1:199" ht="15.75" customHeight="1">
      <c r="A223" s="150">
        <v>2013699</v>
      </c>
      <c r="B223" s="153" t="s">
        <v>415</v>
      </c>
      <c r="C223" s="152">
        <v>500</v>
      </c>
      <c r="GO223"/>
      <c r="GP223"/>
      <c r="GQ223"/>
    </row>
    <row r="224" spans="1:199" ht="15.75" customHeight="1">
      <c r="A224" s="150">
        <v>20137</v>
      </c>
      <c r="B224" s="151" t="s">
        <v>416</v>
      </c>
      <c r="C224" s="152">
        <f>SUM(C225:C229)</f>
        <v>0</v>
      </c>
      <c r="GO224"/>
      <c r="GP224"/>
      <c r="GQ224"/>
    </row>
    <row r="225" spans="1:199" ht="15.75" customHeight="1">
      <c r="A225" s="150">
        <v>2013701</v>
      </c>
      <c r="B225" s="153" t="s">
        <v>294</v>
      </c>
      <c r="C225" s="152">
        <v>0</v>
      </c>
      <c r="GO225"/>
      <c r="GP225"/>
      <c r="GQ225"/>
    </row>
    <row r="226" spans="1:199" ht="15.75" customHeight="1">
      <c r="A226" s="150">
        <v>2013702</v>
      </c>
      <c r="B226" s="153" t="s">
        <v>295</v>
      </c>
      <c r="C226" s="152">
        <v>0</v>
      </c>
      <c r="GO226"/>
      <c r="GP226"/>
      <c r="GQ226"/>
    </row>
    <row r="227" spans="1:199" ht="15.75" customHeight="1">
      <c r="A227" s="150">
        <v>2013703</v>
      </c>
      <c r="B227" s="153" t="s">
        <v>296</v>
      </c>
      <c r="C227" s="152">
        <v>0</v>
      </c>
      <c r="GO227"/>
      <c r="GP227"/>
      <c r="GQ227"/>
    </row>
    <row r="228" spans="1:199" ht="15.75" customHeight="1">
      <c r="A228" s="150">
        <v>2013750</v>
      </c>
      <c r="B228" s="153" t="s">
        <v>303</v>
      </c>
      <c r="C228" s="152">
        <v>0</v>
      </c>
      <c r="GO228"/>
      <c r="GP228"/>
      <c r="GQ228"/>
    </row>
    <row r="229" spans="1:199" ht="15.75" customHeight="1">
      <c r="A229" s="150">
        <v>2013799</v>
      </c>
      <c r="B229" s="153" t="s">
        <v>417</v>
      </c>
      <c r="C229" s="152">
        <v>0</v>
      </c>
      <c r="GO229"/>
      <c r="GP229"/>
      <c r="GQ229"/>
    </row>
    <row r="230" spans="1:199" ht="15.75" customHeight="1">
      <c r="A230" s="150">
        <v>20138</v>
      </c>
      <c r="B230" s="151" t="s">
        <v>418</v>
      </c>
      <c r="C230" s="152">
        <f>SUM(C231:C246)</f>
        <v>1747</v>
      </c>
      <c r="GO230"/>
      <c r="GP230"/>
      <c r="GQ230"/>
    </row>
    <row r="231" spans="1:199" ht="15.75" customHeight="1">
      <c r="A231" s="150">
        <v>2013801</v>
      </c>
      <c r="B231" s="153" t="s">
        <v>294</v>
      </c>
      <c r="C231" s="152">
        <v>1547</v>
      </c>
      <c r="GO231"/>
      <c r="GP231"/>
      <c r="GQ231"/>
    </row>
    <row r="232" spans="1:199" ht="15.75" customHeight="1">
      <c r="A232" s="150">
        <v>2013802</v>
      </c>
      <c r="B232" s="153" t="s">
        <v>295</v>
      </c>
      <c r="C232" s="152">
        <v>0</v>
      </c>
      <c r="GO232"/>
      <c r="GP232"/>
      <c r="GQ232"/>
    </row>
    <row r="233" spans="1:199" ht="15.75" customHeight="1">
      <c r="A233" s="150">
        <v>2013803</v>
      </c>
      <c r="B233" s="153" t="s">
        <v>296</v>
      </c>
      <c r="C233" s="152">
        <v>0</v>
      </c>
      <c r="GO233"/>
      <c r="GP233"/>
      <c r="GQ233"/>
    </row>
    <row r="234" spans="1:199" ht="15.75" customHeight="1">
      <c r="A234" s="150">
        <v>2013804</v>
      </c>
      <c r="B234" s="153" t="s">
        <v>419</v>
      </c>
      <c r="C234" s="152">
        <v>0</v>
      </c>
      <c r="GO234"/>
      <c r="GP234"/>
      <c r="GQ234"/>
    </row>
    <row r="235" spans="1:199" ht="15.75" customHeight="1">
      <c r="A235" s="150">
        <v>2013805</v>
      </c>
      <c r="B235" s="153" t="s">
        <v>420</v>
      </c>
      <c r="C235" s="152">
        <v>200</v>
      </c>
      <c r="GO235"/>
      <c r="GP235"/>
      <c r="GQ235"/>
    </row>
    <row r="236" spans="1:199" ht="15.75" customHeight="1">
      <c r="A236" s="150">
        <v>2013806</v>
      </c>
      <c r="B236" s="153" t="s">
        <v>421</v>
      </c>
      <c r="C236" s="152">
        <v>0</v>
      </c>
      <c r="GO236"/>
      <c r="GP236"/>
      <c r="GQ236"/>
    </row>
    <row r="237" spans="1:199" ht="15.75" customHeight="1">
      <c r="A237" s="150">
        <v>2013807</v>
      </c>
      <c r="B237" s="153" t="s">
        <v>422</v>
      </c>
      <c r="C237" s="152">
        <v>0</v>
      </c>
      <c r="GO237"/>
      <c r="GP237"/>
      <c r="GQ237"/>
    </row>
    <row r="238" spans="1:199" ht="15.75" customHeight="1">
      <c r="A238" s="150">
        <v>2013808</v>
      </c>
      <c r="B238" s="153" t="s">
        <v>335</v>
      </c>
      <c r="C238" s="152">
        <v>0</v>
      </c>
      <c r="GO238"/>
      <c r="GP238"/>
      <c r="GQ238"/>
    </row>
    <row r="239" spans="1:199" ht="15.75" customHeight="1">
      <c r="A239" s="150">
        <v>2013809</v>
      </c>
      <c r="B239" s="153" t="s">
        <v>423</v>
      </c>
      <c r="C239" s="152">
        <v>0</v>
      </c>
      <c r="GO239"/>
      <c r="GP239"/>
      <c r="GQ239"/>
    </row>
    <row r="240" spans="1:199" ht="15.75" customHeight="1">
      <c r="A240" s="150">
        <v>2013810</v>
      </c>
      <c r="B240" s="153" t="s">
        <v>424</v>
      </c>
      <c r="C240" s="152">
        <v>0</v>
      </c>
      <c r="GO240"/>
      <c r="GP240"/>
      <c r="GQ240"/>
    </row>
    <row r="241" spans="1:199" ht="15.75" customHeight="1">
      <c r="A241" s="150">
        <v>2013811</v>
      </c>
      <c r="B241" s="153" t="s">
        <v>425</v>
      </c>
      <c r="C241" s="152">
        <v>0</v>
      </c>
      <c r="GO241"/>
      <c r="GP241"/>
      <c r="GQ241"/>
    </row>
    <row r="242" spans="1:199" ht="15.75" customHeight="1">
      <c r="A242" s="150">
        <v>2013812</v>
      </c>
      <c r="B242" s="153" t="s">
        <v>426</v>
      </c>
      <c r="C242" s="152">
        <v>0</v>
      </c>
      <c r="GO242"/>
      <c r="GP242"/>
      <c r="GQ242"/>
    </row>
    <row r="243" spans="1:199" ht="15.75" customHeight="1">
      <c r="A243" s="150">
        <v>2013813</v>
      </c>
      <c r="B243" s="153" t="s">
        <v>427</v>
      </c>
      <c r="C243" s="152">
        <v>0</v>
      </c>
      <c r="GO243"/>
      <c r="GP243"/>
      <c r="GQ243"/>
    </row>
    <row r="244" spans="1:199" ht="15.75" customHeight="1">
      <c r="A244" s="150">
        <v>2013814</v>
      </c>
      <c r="B244" s="153" t="s">
        <v>428</v>
      </c>
      <c r="C244" s="152">
        <v>0</v>
      </c>
      <c r="GO244"/>
      <c r="GP244"/>
      <c r="GQ244"/>
    </row>
    <row r="245" spans="1:199" ht="15.75" customHeight="1">
      <c r="A245" s="150">
        <v>2013850</v>
      </c>
      <c r="B245" s="153" t="s">
        <v>303</v>
      </c>
      <c r="C245" s="152">
        <v>0</v>
      </c>
      <c r="GO245"/>
      <c r="GP245"/>
      <c r="GQ245"/>
    </row>
    <row r="246" spans="1:199" ht="15.75" customHeight="1">
      <c r="A246" s="150">
        <v>2013899</v>
      </c>
      <c r="B246" s="153" t="s">
        <v>429</v>
      </c>
      <c r="C246" s="152">
        <v>0</v>
      </c>
      <c r="GO246"/>
      <c r="GP246"/>
      <c r="GQ246"/>
    </row>
    <row r="247" spans="1:199" ht="15.75" customHeight="1">
      <c r="A247" s="150">
        <v>20199</v>
      </c>
      <c r="B247" s="151" t="s">
        <v>430</v>
      </c>
      <c r="C247" s="152">
        <f>SUM(C248:C249)</f>
        <v>0</v>
      </c>
      <c r="GO247"/>
      <c r="GP247"/>
      <c r="GQ247"/>
    </row>
    <row r="248" spans="1:199" ht="15.75" customHeight="1">
      <c r="A248" s="150">
        <v>2019901</v>
      </c>
      <c r="B248" s="153" t="s">
        <v>431</v>
      </c>
      <c r="C248" s="152">
        <v>0</v>
      </c>
      <c r="GO248"/>
      <c r="GP248"/>
      <c r="GQ248"/>
    </row>
    <row r="249" spans="1:199" ht="15.75" customHeight="1">
      <c r="A249" s="150">
        <v>2019999</v>
      </c>
      <c r="B249" s="153" t="s">
        <v>432</v>
      </c>
      <c r="C249" s="152">
        <v>0</v>
      </c>
      <c r="GO249"/>
      <c r="GP249"/>
      <c r="GQ249"/>
    </row>
    <row r="250" spans="1:199" ht="15.75" customHeight="1">
      <c r="A250" s="150">
        <v>202</v>
      </c>
      <c r="B250" s="151" t="s">
        <v>433</v>
      </c>
      <c r="C250" s="152">
        <f>C251+C258+C261+C264+C270+C274+C276+C281+C287</f>
        <v>0</v>
      </c>
      <c r="GO250"/>
      <c r="GP250"/>
      <c r="GQ250"/>
    </row>
    <row r="251" spans="1:199" ht="15.75" customHeight="1">
      <c r="A251" s="150">
        <v>20201</v>
      </c>
      <c r="B251" s="151" t="s">
        <v>434</v>
      </c>
      <c r="C251" s="152">
        <f>SUM(C252:C257)</f>
        <v>0</v>
      </c>
      <c r="GO251"/>
      <c r="GP251"/>
      <c r="GQ251"/>
    </row>
    <row r="252" spans="1:199" ht="15.75" customHeight="1">
      <c r="A252" s="150">
        <v>2020101</v>
      </c>
      <c r="B252" s="153" t="s">
        <v>294</v>
      </c>
      <c r="C252" s="152">
        <v>0</v>
      </c>
      <c r="GO252"/>
      <c r="GP252"/>
      <c r="GQ252"/>
    </row>
    <row r="253" spans="1:199" ht="15.75" customHeight="1">
      <c r="A253" s="150">
        <v>2020102</v>
      </c>
      <c r="B253" s="153" t="s">
        <v>295</v>
      </c>
      <c r="C253" s="152">
        <v>0</v>
      </c>
      <c r="GO253"/>
      <c r="GP253"/>
      <c r="GQ253"/>
    </row>
    <row r="254" spans="1:199" ht="15.75" customHeight="1">
      <c r="A254" s="150">
        <v>2020103</v>
      </c>
      <c r="B254" s="153" t="s">
        <v>296</v>
      </c>
      <c r="C254" s="152">
        <v>0</v>
      </c>
      <c r="GO254"/>
      <c r="GP254"/>
      <c r="GQ254"/>
    </row>
    <row r="255" spans="1:199" ht="15.75" customHeight="1">
      <c r="A255" s="150">
        <v>2020104</v>
      </c>
      <c r="B255" s="153" t="s">
        <v>401</v>
      </c>
      <c r="C255" s="152">
        <v>0</v>
      </c>
      <c r="GO255"/>
      <c r="GP255"/>
      <c r="GQ255"/>
    </row>
    <row r="256" spans="1:199" ht="15.75" customHeight="1">
      <c r="A256" s="150">
        <v>2020150</v>
      </c>
      <c r="B256" s="153" t="s">
        <v>303</v>
      </c>
      <c r="C256" s="152">
        <v>0</v>
      </c>
      <c r="GO256"/>
      <c r="GP256"/>
      <c r="GQ256"/>
    </row>
    <row r="257" spans="1:199" ht="15.75" customHeight="1">
      <c r="A257" s="150">
        <v>2020199</v>
      </c>
      <c r="B257" s="153" t="s">
        <v>435</v>
      </c>
      <c r="C257" s="152">
        <v>0</v>
      </c>
      <c r="GO257"/>
      <c r="GP257"/>
      <c r="GQ257"/>
    </row>
    <row r="258" spans="1:199" ht="15.75" customHeight="1">
      <c r="A258" s="150">
        <v>20202</v>
      </c>
      <c r="B258" s="151" t="s">
        <v>436</v>
      </c>
      <c r="C258" s="152">
        <f>SUM(C259:C260)</f>
        <v>0</v>
      </c>
      <c r="GO258"/>
      <c r="GP258"/>
      <c r="GQ258"/>
    </row>
    <row r="259" spans="1:199" ht="15.75" customHeight="1">
      <c r="A259" s="150">
        <v>2020201</v>
      </c>
      <c r="B259" s="153" t="s">
        <v>437</v>
      </c>
      <c r="C259" s="152">
        <v>0</v>
      </c>
      <c r="GO259"/>
      <c r="GP259"/>
      <c r="GQ259"/>
    </row>
    <row r="260" spans="1:199" ht="15.75" customHeight="1">
      <c r="A260" s="150">
        <v>2020202</v>
      </c>
      <c r="B260" s="153" t="s">
        <v>438</v>
      </c>
      <c r="C260" s="152">
        <v>0</v>
      </c>
      <c r="GO260"/>
      <c r="GP260"/>
      <c r="GQ260"/>
    </row>
    <row r="261" spans="1:199" ht="15.75" customHeight="1">
      <c r="A261" s="150">
        <v>20203</v>
      </c>
      <c r="B261" s="151" t="s">
        <v>439</v>
      </c>
      <c r="C261" s="152">
        <f>SUM(C262:C263)</f>
        <v>0</v>
      </c>
      <c r="GO261"/>
      <c r="GP261"/>
      <c r="GQ261"/>
    </row>
    <row r="262" spans="1:199" ht="15.75" customHeight="1">
      <c r="A262" s="150">
        <v>2020304</v>
      </c>
      <c r="B262" s="153" t="s">
        <v>440</v>
      </c>
      <c r="C262" s="152">
        <v>0</v>
      </c>
      <c r="GO262"/>
      <c r="GP262"/>
      <c r="GQ262"/>
    </row>
    <row r="263" spans="1:199" ht="15.75" customHeight="1">
      <c r="A263" s="150">
        <v>2020306</v>
      </c>
      <c r="B263" s="153" t="s">
        <v>441</v>
      </c>
      <c r="C263" s="152">
        <v>0</v>
      </c>
      <c r="GO263"/>
      <c r="GP263"/>
      <c r="GQ263"/>
    </row>
    <row r="264" spans="1:199" ht="15.75" customHeight="1">
      <c r="A264" s="150">
        <v>20204</v>
      </c>
      <c r="B264" s="151" t="s">
        <v>442</v>
      </c>
      <c r="C264" s="152">
        <f>SUM(C265:C269)</f>
        <v>0</v>
      </c>
      <c r="GO264"/>
      <c r="GP264"/>
      <c r="GQ264"/>
    </row>
    <row r="265" spans="1:199" ht="15.75" customHeight="1">
      <c r="A265" s="150">
        <v>2020401</v>
      </c>
      <c r="B265" s="153" t="s">
        <v>443</v>
      </c>
      <c r="C265" s="152">
        <v>0</v>
      </c>
      <c r="GO265"/>
      <c r="GP265"/>
      <c r="GQ265"/>
    </row>
    <row r="266" spans="1:199" ht="15.75" customHeight="1">
      <c r="A266" s="150">
        <v>2020402</v>
      </c>
      <c r="B266" s="153" t="s">
        <v>444</v>
      </c>
      <c r="C266" s="152">
        <v>0</v>
      </c>
      <c r="GO266"/>
      <c r="GP266"/>
      <c r="GQ266"/>
    </row>
    <row r="267" spans="1:199" ht="15.75" customHeight="1">
      <c r="A267" s="150">
        <v>2020403</v>
      </c>
      <c r="B267" s="153" t="s">
        <v>445</v>
      </c>
      <c r="C267" s="152">
        <v>0</v>
      </c>
      <c r="GO267"/>
      <c r="GP267"/>
      <c r="GQ267"/>
    </row>
    <row r="268" spans="1:199" ht="15.75" customHeight="1">
      <c r="A268" s="150">
        <v>2020404</v>
      </c>
      <c r="B268" s="153" t="s">
        <v>446</v>
      </c>
      <c r="C268" s="152">
        <v>0</v>
      </c>
      <c r="GO268"/>
      <c r="GP268"/>
      <c r="GQ268"/>
    </row>
    <row r="269" spans="1:199" ht="15.75" customHeight="1">
      <c r="A269" s="150">
        <v>2020499</v>
      </c>
      <c r="B269" s="153" t="s">
        <v>447</v>
      </c>
      <c r="C269" s="152">
        <v>0</v>
      </c>
      <c r="GO269"/>
      <c r="GP269"/>
      <c r="GQ269"/>
    </row>
    <row r="270" spans="1:199" ht="15.75" customHeight="1">
      <c r="A270" s="150">
        <v>20205</v>
      </c>
      <c r="B270" s="151" t="s">
        <v>448</v>
      </c>
      <c r="C270" s="152">
        <f>SUM(C271:C273)</f>
        <v>0</v>
      </c>
      <c r="GO270"/>
      <c r="GP270"/>
      <c r="GQ270"/>
    </row>
    <row r="271" spans="1:199" ht="15.75" customHeight="1">
      <c r="A271" s="150">
        <v>2020503</v>
      </c>
      <c r="B271" s="153" t="s">
        <v>449</v>
      </c>
      <c r="C271" s="152">
        <v>0</v>
      </c>
      <c r="GO271"/>
      <c r="GP271"/>
      <c r="GQ271"/>
    </row>
    <row r="272" spans="1:199" ht="15.75" customHeight="1">
      <c r="A272" s="150">
        <v>2020504</v>
      </c>
      <c r="B272" s="153" t="s">
        <v>450</v>
      </c>
      <c r="C272" s="152">
        <v>0</v>
      </c>
      <c r="GO272"/>
      <c r="GP272"/>
      <c r="GQ272"/>
    </row>
    <row r="273" spans="1:199" ht="15.75" customHeight="1">
      <c r="A273" s="150">
        <v>2020599</v>
      </c>
      <c r="B273" s="153" t="s">
        <v>451</v>
      </c>
      <c r="C273" s="152">
        <v>0</v>
      </c>
      <c r="GO273"/>
      <c r="GP273"/>
      <c r="GQ273"/>
    </row>
    <row r="274" spans="1:199" ht="15.75" customHeight="1">
      <c r="A274" s="150">
        <v>20206</v>
      </c>
      <c r="B274" s="151" t="s">
        <v>452</v>
      </c>
      <c r="C274" s="152">
        <f>C275</f>
        <v>0</v>
      </c>
      <c r="GO274"/>
      <c r="GP274"/>
      <c r="GQ274"/>
    </row>
    <row r="275" spans="1:199" ht="15.75" customHeight="1">
      <c r="A275" s="150">
        <v>2020601</v>
      </c>
      <c r="B275" s="153" t="s">
        <v>453</v>
      </c>
      <c r="C275" s="152">
        <v>0</v>
      </c>
      <c r="GO275"/>
      <c r="GP275"/>
      <c r="GQ275"/>
    </row>
    <row r="276" spans="1:199" ht="15.75" customHeight="1">
      <c r="A276" s="150">
        <v>20207</v>
      </c>
      <c r="B276" s="151" t="s">
        <v>454</v>
      </c>
      <c r="C276" s="152">
        <f>SUM(C277:C280)</f>
        <v>0</v>
      </c>
      <c r="GO276"/>
      <c r="GP276"/>
      <c r="GQ276"/>
    </row>
    <row r="277" spans="1:199" ht="15.75" customHeight="1">
      <c r="A277" s="150">
        <v>2020701</v>
      </c>
      <c r="B277" s="153" t="s">
        <v>455</v>
      </c>
      <c r="C277" s="152">
        <v>0</v>
      </c>
      <c r="GO277"/>
      <c r="GP277"/>
      <c r="GQ277"/>
    </row>
    <row r="278" spans="1:199" ht="15.75" customHeight="1">
      <c r="A278" s="150">
        <v>2020702</v>
      </c>
      <c r="B278" s="153" t="s">
        <v>456</v>
      </c>
      <c r="C278" s="152">
        <v>0</v>
      </c>
      <c r="GO278"/>
      <c r="GP278"/>
      <c r="GQ278"/>
    </row>
    <row r="279" spans="1:199" ht="15.75" customHeight="1">
      <c r="A279" s="150">
        <v>2020703</v>
      </c>
      <c r="B279" s="153" t="s">
        <v>457</v>
      </c>
      <c r="C279" s="152">
        <v>0</v>
      </c>
      <c r="GO279"/>
      <c r="GP279"/>
      <c r="GQ279"/>
    </row>
    <row r="280" spans="1:199" ht="15.75" customHeight="1">
      <c r="A280" s="150">
        <v>2020799</v>
      </c>
      <c r="B280" s="153" t="s">
        <v>458</v>
      </c>
      <c r="C280" s="152">
        <v>0</v>
      </c>
      <c r="GO280"/>
      <c r="GP280"/>
      <c r="GQ280"/>
    </row>
    <row r="281" spans="1:199" ht="15.75" customHeight="1">
      <c r="A281" s="150">
        <v>20208</v>
      </c>
      <c r="B281" s="151" t="s">
        <v>459</v>
      </c>
      <c r="C281" s="152">
        <f>SUM(C282:C286)</f>
        <v>0</v>
      </c>
      <c r="GO281"/>
      <c r="GP281"/>
      <c r="GQ281"/>
    </row>
    <row r="282" spans="1:199" ht="15.75" customHeight="1">
      <c r="A282" s="150">
        <v>2020801</v>
      </c>
      <c r="B282" s="153" t="s">
        <v>294</v>
      </c>
      <c r="C282" s="152">
        <v>0</v>
      </c>
      <c r="GO282"/>
      <c r="GP282"/>
      <c r="GQ282"/>
    </row>
    <row r="283" spans="1:199" ht="15.75" customHeight="1">
      <c r="A283" s="150">
        <v>2020802</v>
      </c>
      <c r="B283" s="153" t="s">
        <v>295</v>
      </c>
      <c r="C283" s="152">
        <v>0</v>
      </c>
      <c r="GO283"/>
      <c r="GP283"/>
      <c r="GQ283"/>
    </row>
    <row r="284" spans="1:199" ht="15.75" customHeight="1">
      <c r="A284" s="150">
        <v>2020803</v>
      </c>
      <c r="B284" s="153" t="s">
        <v>296</v>
      </c>
      <c r="C284" s="152">
        <v>0</v>
      </c>
      <c r="GO284"/>
      <c r="GP284"/>
      <c r="GQ284"/>
    </row>
    <row r="285" spans="1:199" ht="15.75" customHeight="1">
      <c r="A285" s="150">
        <v>2020850</v>
      </c>
      <c r="B285" s="153" t="s">
        <v>303</v>
      </c>
      <c r="C285" s="152">
        <v>0</v>
      </c>
      <c r="GO285"/>
      <c r="GP285"/>
      <c r="GQ285"/>
    </row>
    <row r="286" spans="1:199" ht="15.75" customHeight="1">
      <c r="A286" s="150">
        <v>2020899</v>
      </c>
      <c r="B286" s="153" t="s">
        <v>460</v>
      </c>
      <c r="C286" s="152">
        <v>0</v>
      </c>
      <c r="GO286"/>
      <c r="GP286"/>
      <c r="GQ286"/>
    </row>
    <row r="287" spans="1:199" ht="15.75" customHeight="1">
      <c r="A287" s="150">
        <v>20299</v>
      </c>
      <c r="B287" s="151" t="s">
        <v>461</v>
      </c>
      <c r="C287" s="152">
        <f>C288</f>
        <v>0</v>
      </c>
      <c r="GO287"/>
      <c r="GP287"/>
      <c r="GQ287"/>
    </row>
    <row r="288" spans="1:199" ht="15.75" customHeight="1">
      <c r="A288" s="150">
        <v>2029901</v>
      </c>
      <c r="B288" s="153" t="s">
        <v>462</v>
      </c>
      <c r="C288" s="152">
        <v>0</v>
      </c>
      <c r="GO288"/>
      <c r="GP288"/>
      <c r="GQ288"/>
    </row>
    <row r="289" spans="1:199" ht="15.75" customHeight="1">
      <c r="A289" s="150">
        <v>203</v>
      </c>
      <c r="B289" s="151" t="s">
        <v>463</v>
      </c>
      <c r="C289" s="152">
        <f>SUM(C290,C292,C294,C296,C306)</f>
        <v>174</v>
      </c>
      <c r="GO289"/>
      <c r="GP289"/>
      <c r="GQ289"/>
    </row>
    <row r="290" spans="1:199" ht="15.75" customHeight="1">
      <c r="A290" s="150">
        <v>20301</v>
      </c>
      <c r="B290" s="151" t="s">
        <v>464</v>
      </c>
      <c r="C290" s="152">
        <f>C291</f>
        <v>0</v>
      </c>
      <c r="GO290"/>
      <c r="GP290"/>
      <c r="GQ290"/>
    </row>
    <row r="291" spans="1:199" ht="15.75" customHeight="1">
      <c r="A291" s="150">
        <v>2030101</v>
      </c>
      <c r="B291" s="153" t="s">
        <v>465</v>
      </c>
      <c r="C291" s="152">
        <v>0</v>
      </c>
      <c r="GO291"/>
      <c r="GP291"/>
      <c r="GQ291"/>
    </row>
    <row r="292" spans="1:199" ht="15.75" customHeight="1">
      <c r="A292" s="150">
        <v>20304</v>
      </c>
      <c r="B292" s="151" t="s">
        <v>466</v>
      </c>
      <c r="C292" s="152">
        <f>C293</f>
        <v>0</v>
      </c>
      <c r="GO292"/>
      <c r="GP292"/>
      <c r="GQ292"/>
    </row>
    <row r="293" spans="1:199" ht="15.75" customHeight="1">
      <c r="A293" s="150">
        <v>2030401</v>
      </c>
      <c r="B293" s="153" t="s">
        <v>467</v>
      </c>
      <c r="C293" s="152">
        <v>0</v>
      </c>
      <c r="GO293"/>
      <c r="GP293"/>
      <c r="GQ293"/>
    </row>
    <row r="294" spans="1:199" ht="15.75" customHeight="1">
      <c r="A294" s="150">
        <v>20305</v>
      </c>
      <c r="B294" s="151" t="s">
        <v>468</v>
      </c>
      <c r="C294" s="152">
        <f>C295</f>
        <v>0</v>
      </c>
      <c r="GO294"/>
      <c r="GP294"/>
      <c r="GQ294"/>
    </row>
    <row r="295" spans="1:199" ht="15.75" customHeight="1">
      <c r="A295" s="150">
        <v>2030501</v>
      </c>
      <c r="B295" s="153" t="s">
        <v>469</v>
      </c>
      <c r="C295" s="152">
        <v>0</v>
      </c>
      <c r="GO295"/>
      <c r="GP295"/>
      <c r="GQ295"/>
    </row>
    <row r="296" spans="1:199" ht="15.75" customHeight="1">
      <c r="A296" s="150">
        <v>20306</v>
      </c>
      <c r="B296" s="151" t="s">
        <v>470</v>
      </c>
      <c r="C296" s="152">
        <f>SUM(C297:C305)</f>
        <v>174</v>
      </c>
      <c r="GO296"/>
      <c r="GP296"/>
      <c r="GQ296"/>
    </row>
    <row r="297" spans="1:199" ht="15.75" customHeight="1">
      <c r="A297" s="150">
        <v>2030601</v>
      </c>
      <c r="B297" s="153" t="s">
        <v>471</v>
      </c>
      <c r="C297" s="152">
        <v>174</v>
      </c>
      <c r="GO297"/>
      <c r="GP297"/>
      <c r="GQ297"/>
    </row>
    <row r="298" spans="1:199" ht="15.75" customHeight="1">
      <c r="A298" s="150">
        <v>2030602</v>
      </c>
      <c r="B298" s="153" t="s">
        <v>472</v>
      </c>
      <c r="C298" s="152">
        <v>0</v>
      </c>
      <c r="GO298"/>
      <c r="GP298"/>
      <c r="GQ298"/>
    </row>
    <row r="299" spans="1:199" ht="15.75" customHeight="1">
      <c r="A299" s="150">
        <v>2030603</v>
      </c>
      <c r="B299" s="153" t="s">
        <v>473</v>
      </c>
      <c r="C299" s="152">
        <v>0</v>
      </c>
      <c r="GO299"/>
      <c r="GP299"/>
      <c r="GQ299"/>
    </row>
    <row r="300" spans="1:199" ht="15.75" customHeight="1">
      <c r="A300" s="150">
        <v>2030604</v>
      </c>
      <c r="B300" s="153" t="s">
        <v>474</v>
      </c>
      <c r="C300" s="152">
        <v>0</v>
      </c>
      <c r="GO300"/>
      <c r="GP300"/>
      <c r="GQ300"/>
    </row>
    <row r="301" spans="1:199" ht="15.75" customHeight="1">
      <c r="A301" s="150">
        <v>2030605</v>
      </c>
      <c r="B301" s="153" t="s">
        <v>475</v>
      </c>
      <c r="C301" s="152">
        <v>0</v>
      </c>
      <c r="GO301"/>
      <c r="GP301"/>
      <c r="GQ301"/>
    </row>
    <row r="302" spans="1:199" ht="15.75" customHeight="1">
      <c r="A302" s="150">
        <v>2030606</v>
      </c>
      <c r="B302" s="153" t="s">
        <v>476</v>
      </c>
      <c r="C302" s="152">
        <v>0</v>
      </c>
      <c r="GO302"/>
      <c r="GP302"/>
      <c r="GQ302"/>
    </row>
    <row r="303" spans="1:199" ht="15.75" customHeight="1">
      <c r="A303" s="150">
        <v>2030607</v>
      </c>
      <c r="B303" s="153" t="s">
        <v>477</v>
      </c>
      <c r="C303" s="152">
        <v>0</v>
      </c>
      <c r="GO303"/>
      <c r="GP303"/>
      <c r="GQ303"/>
    </row>
    <row r="304" spans="1:199" ht="15.75" customHeight="1">
      <c r="A304" s="150">
        <v>2030608</v>
      </c>
      <c r="B304" s="153" t="s">
        <v>478</v>
      </c>
      <c r="C304" s="152">
        <v>0</v>
      </c>
      <c r="GO304"/>
      <c r="GP304"/>
      <c r="GQ304"/>
    </row>
    <row r="305" spans="1:199" ht="15.75" customHeight="1">
      <c r="A305" s="150">
        <v>2030699</v>
      </c>
      <c r="B305" s="153" t="s">
        <v>479</v>
      </c>
      <c r="C305" s="152">
        <v>0</v>
      </c>
      <c r="GO305"/>
      <c r="GP305"/>
      <c r="GQ305"/>
    </row>
    <row r="306" spans="1:199" ht="15.75" customHeight="1">
      <c r="A306" s="150">
        <v>20399</v>
      </c>
      <c r="B306" s="151" t="s">
        <v>480</v>
      </c>
      <c r="C306" s="152">
        <f>C307</f>
        <v>0</v>
      </c>
      <c r="GO306"/>
      <c r="GP306"/>
      <c r="GQ306"/>
    </row>
    <row r="307" spans="1:199" ht="15.75" customHeight="1">
      <c r="A307" s="150">
        <v>2039901</v>
      </c>
      <c r="B307" s="153" t="s">
        <v>481</v>
      </c>
      <c r="C307" s="152">
        <v>0</v>
      </c>
      <c r="GO307"/>
      <c r="GP307"/>
      <c r="GQ307"/>
    </row>
    <row r="308" spans="1:199" ht="15.75" customHeight="1">
      <c r="A308" s="150">
        <v>204</v>
      </c>
      <c r="B308" s="151" t="s">
        <v>482</v>
      </c>
      <c r="C308" s="152">
        <f>C309+C312+C321+C328+C336+C345+C361+C371+C381+C389+C395</f>
        <v>5490</v>
      </c>
      <c r="GO308"/>
      <c r="GP308"/>
      <c r="GQ308"/>
    </row>
    <row r="309" spans="1:199" ht="15.75" customHeight="1">
      <c r="A309" s="150">
        <v>20401</v>
      </c>
      <c r="B309" s="151" t="s">
        <v>483</v>
      </c>
      <c r="C309" s="152">
        <f>SUM(C310:C311)</f>
        <v>20</v>
      </c>
      <c r="GO309"/>
      <c r="GP309"/>
      <c r="GQ309"/>
    </row>
    <row r="310" spans="1:199" ht="15.75" customHeight="1">
      <c r="A310" s="150">
        <v>2040101</v>
      </c>
      <c r="B310" s="153" t="s">
        <v>484</v>
      </c>
      <c r="C310" s="152">
        <v>20</v>
      </c>
      <c r="GO310"/>
      <c r="GP310"/>
      <c r="GQ310"/>
    </row>
    <row r="311" spans="1:199" ht="15.75" customHeight="1">
      <c r="A311" s="150">
        <v>2040199</v>
      </c>
      <c r="B311" s="153" t="s">
        <v>485</v>
      </c>
      <c r="C311" s="152">
        <v>0</v>
      </c>
      <c r="GO311"/>
      <c r="GP311"/>
      <c r="GQ311"/>
    </row>
    <row r="312" spans="1:199" ht="15.75" customHeight="1">
      <c r="A312" s="150">
        <v>20402</v>
      </c>
      <c r="B312" s="151" t="s">
        <v>486</v>
      </c>
      <c r="C312" s="152">
        <f>SUM(C313:C320)</f>
        <v>4945</v>
      </c>
      <c r="GO312"/>
      <c r="GP312"/>
      <c r="GQ312"/>
    </row>
    <row r="313" spans="1:199" ht="15.75" customHeight="1">
      <c r="A313" s="150">
        <v>2040201</v>
      </c>
      <c r="B313" s="153" t="s">
        <v>294</v>
      </c>
      <c r="C313" s="152">
        <v>4945</v>
      </c>
      <c r="GO313"/>
      <c r="GP313"/>
      <c r="GQ313"/>
    </row>
    <row r="314" spans="1:199" ht="15.75" customHeight="1">
      <c r="A314" s="150">
        <v>2040202</v>
      </c>
      <c r="B314" s="153" t="s">
        <v>295</v>
      </c>
      <c r="C314" s="152">
        <v>0</v>
      </c>
      <c r="GO314"/>
      <c r="GP314"/>
      <c r="GQ314"/>
    </row>
    <row r="315" spans="1:199" ht="15.75" customHeight="1">
      <c r="A315" s="150">
        <v>2040203</v>
      </c>
      <c r="B315" s="153" t="s">
        <v>296</v>
      </c>
      <c r="C315" s="152">
        <v>0</v>
      </c>
      <c r="GO315"/>
      <c r="GP315"/>
      <c r="GQ315"/>
    </row>
    <row r="316" spans="1:199" ht="15.75" customHeight="1">
      <c r="A316" s="150">
        <v>2040219</v>
      </c>
      <c r="B316" s="153" t="s">
        <v>335</v>
      </c>
      <c r="C316" s="152">
        <v>0</v>
      </c>
      <c r="GO316"/>
      <c r="GP316"/>
      <c r="GQ316"/>
    </row>
    <row r="317" spans="1:199" ht="15.75" customHeight="1">
      <c r="A317" s="150">
        <v>2040220</v>
      </c>
      <c r="B317" s="153" t="s">
        <v>487</v>
      </c>
      <c r="C317" s="152">
        <v>0</v>
      </c>
      <c r="GO317"/>
      <c r="GP317"/>
      <c r="GQ317"/>
    </row>
    <row r="318" spans="1:199" ht="15.75" customHeight="1">
      <c r="A318" s="150">
        <v>2040221</v>
      </c>
      <c r="B318" s="153" t="s">
        <v>488</v>
      </c>
      <c r="C318" s="152">
        <v>0</v>
      </c>
      <c r="GO318"/>
      <c r="GP318"/>
      <c r="GQ318"/>
    </row>
    <row r="319" spans="1:199" ht="15.75" customHeight="1">
      <c r="A319" s="150">
        <v>2040250</v>
      </c>
      <c r="B319" s="153" t="s">
        <v>303</v>
      </c>
      <c r="C319" s="152">
        <v>0</v>
      </c>
      <c r="GO319"/>
      <c r="GP319"/>
      <c r="GQ319"/>
    </row>
    <row r="320" spans="1:199" ht="15.75" customHeight="1">
      <c r="A320" s="150">
        <v>2040299</v>
      </c>
      <c r="B320" s="153" t="s">
        <v>489</v>
      </c>
      <c r="C320" s="152">
        <v>0</v>
      </c>
      <c r="GO320"/>
      <c r="GP320"/>
      <c r="GQ320"/>
    </row>
    <row r="321" spans="1:199" ht="15.75" customHeight="1">
      <c r="A321" s="150">
        <v>20403</v>
      </c>
      <c r="B321" s="151" t="s">
        <v>490</v>
      </c>
      <c r="C321" s="152">
        <f>SUM(C322:C327)</f>
        <v>0</v>
      </c>
      <c r="GO321"/>
      <c r="GP321"/>
      <c r="GQ321"/>
    </row>
    <row r="322" spans="1:199" ht="15.75" customHeight="1">
      <c r="A322" s="150">
        <v>2040301</v>
      </c>
      <c r="B322" s="153" t="s">
        <v>294</v>
      </c>
      <c r="C322" s="152">
        <v>0</v>
      </c>
      <c r="GO322"/>
      <c r="GP322"/>
      <c r="GQ322"/>
    </row>
    <row r="323" spans="1:3" ht="15.75" customHeight="1">
      <c r="A323" s="150">
        <v>2040302</v>
      </c>
      <c r="B323" s="153" t="s">
        <v>295</v>
      </c>
      <c r="C323" s="152">
        <v>0</v>
      </c>
    </row>
    <row r="324" spans="1:3" ht="15.75" customHeight="1">
      <c r="A324" s="150">
        <v>2040303</v>
      </c>
      <c r="B324" s="153" t="s">
        <v>296</v>
      </c>
      <c r="C324" s="152">
        <v>0</v>
      </c>
    </row>
    <row r="325" spans="1:3" ht="15.75" customHeight="1">
      <c r="A325" s="150">
        <v>2040304</v>
      </c>
      <c r="B325" s="153" t="s">
        <v>491</v>
      </c>
      <c r="C325" s="152">
        <v>0</v>
      </c>
    </row>
    <row r="326" spans="1:3" ht="15.75" customHeight="1">
      <c r="A326" s="150">
        <v>2040350</v>
      </c>
      <c r="B326" s="153" t="s">
        <v>303</v>
      </c>
      <c r="C326" s="152">
        <v>0</v>
      </c>
    </row>
    <row r="327" spans="1:3" ht="15.75" customHeight="1">
      <c r="A327" s="150">
        <v>2040399</v>
      </c>
      <c r="B327" s="153" t="s">
        <v>492</v>
      </c>
      <c r="C327" s="152">
        <v>0</v>
      </c>
    </row>
    <row r="328" spans="1:3" ht="15.75" customHeight="1">
      <c r="A328" s="150">
        <v>20404</v>
      </c>
      <c r="B328" s="151" t="s">
        <v>493</v>
      </c>
      <c r="C328" s="152">
        <f>SUM(C329:C335)</f>
        <v>143</v>
      </c>
    </row>
    <row r="329" spans="1:3" ht="15.75" customHeight="1">
      <c r="A329" s="150">
        <v>2040401</v>
      </c>
      <c r="B329" s="153" t="s">
        <v>294</v>
      </c>
      <c r="C329" s="152">
        <v>143</v>
      </c>
    </row>
    <row r="330" spans="1:3" ht="15.75" customHeight="1">
      <c r="A330" s="150">
        <v>2040402</v>
      </c>
      <c r="B330" s="153" t="s">
        <v>295</v>
      </c>
      <c r="C330" s="152">
        <v>0</v>
      </c>
    </row>
    <row r="331" spans="1:3" ht="15.75" customHeight="1">
      <c r="A331" s="150">
        <v>2040403</v>
      </c>
      <c r="B331" s="153" t="s">
        <v>296</v>
      </c>
      <c r="C331" s="152">
        <v>0</v>
      </c>
    </row>
    <row r="332" spans="1:3" ht="15.75" customHeight="1">
      <c r="A332" s="150">
        <v>2040409</v>
      </c>
      <c r="B332" s="153" t="s">
        <v>494</v>
      </c>
      <c r="C332" s="152">
        <v>0</v>
      </c>
    </row>
    <row r="333" spans="1:3" ht="15.75" customHeight="1">
      <c r="A333" s="150">
        <v>2040410</v>
      </c>
      <c r="B333" s="153" t="s">
        <v>495</v>
      </c>
      <c r="C333" s="152">
        <v>0</v>
      </c>
    </row>
    <row r="334" spans="1:3" ht="15.75" customHeight="1">
      <c r="A334" s="150">
        <v>2040450</v>
      </c>
      <c r="B334" s="153" t="s">
        <v>303</v>
      </c>
      <c r="C334" s="152">
        <v>0</v>
      </c>
    </row>
    <row r="335" spans="1:3" ht="15.75" customHeight="1">
      <c r="A335" s="150">
        <v>2040499</v>
      </c>
      <c r="B335" s="153" t="s">
        <v>496</v>
      </c>
      <c r="C335" s="152">
        <v>0</v>
      </c>
    </row>
    <row r="336" spans="1:3" ht="15.75" customHeight="1">
      <c r="A336" s="150">
        <v>20405</v>
      </c>
      <c r="B336" s="151" t="s">
        <v>497</v>
      </c>
      <c r="C336" s="152">
        <f>SUM(C337:C344)</f>
        <v>31</v>
      </c>
    </row>
    <row r="337" spans="1:3" ht="15.75" customHeight="1">
      <c r="A337" s="150">
        <v>2040501</v>
      </c>
      <c r="B337" s="153" t="s">
        <v>294</v>
      </c>
      <c r="C337" s="152">
        <v>31</v>
      </c>
    </row>
    <row r="338" spans="1:3" ht="15.75" customHeight="1">
      <c r="A338" s="150">
        <v>2040502</v>
      </c>
      <c r="B338" s="153" t="s">
        <v>295</v>
      </c>
      <c r="C338" s="152">
        <v>0</v>
      </c>
    </row>
    <row r="339" spans="1:3" ht="15.75" customHeight="1">
      <c r="A339" s="150">
        <v>2040503</v>
      </c>
      <c r="B339" s="153" t="s">
        <v>296</v>
      </c>
      <c r="C339" s="152">
        <v>0</v>
      </c>
    </row>
    <row r="340" spans="1:3" ht="15.75" customHeight="1">
      <c r="A340" s="150">
        <v>2040504</v>
      </c>
      <c r="B340" s="153" t="s">
        <v>498</v>
      </c>
      <c r="C340" s="152">
        <v>0</v>
      </c>
    </row>
    <row r="341" spans="1:3" ht="15.75" customHeight="1">
      <c r="A341" s="150">
        <v>2040505</v>
      </c>
      <c r="B341" s="153" t="s">
        <v>499</v>
      </c>
      <c r="C341" s="152">
        <v>0</v>
      </c>
    </row>
    <row r="342" spans="1:3" ht="15.75" customHeight="1">
      <c r="A342" s="150">
        <v>2040506</v>
      </c>
      <c r="B342" s="153" t="s">
        <v>500</v>
      </c>
      <c r="C342" s="152">
        <v>0</v>
      </c>
    </row>
    <row r="343" spans="1:3" ht="15.75" customHeight="1">
      <c r="A343" s="150">
        <v>2040550</v>
      </c>
      <c r="B343" s="153" t="s">
        <v>303</v>
      </c>
      <c r="C343" s="152">
        <v>0</v>
      </c>
    </row>
    <row r="344" spans="1:3" ht="15.75" customHeight="1">
      <c r="A344" s="150">
        <v>2040599</v>
      </c>
      <c r="B344" s="153" t="s">
        <v>501</v>
      </c>
      <c r="C344" s="152">
        <v>0</v>
      </c>
    </row>
    <row r="345" spans="1:3" ht="15.75" customHeight="1">
      <c r="A345" s="150">
        <v>20406</v>
      </c>
      <c r="B345" s="151" t="s">
        <v>502</v>
      </c>
      <c r="C345" s="152">
        <f>SUM(C346:C360)</f>
        <v>336</v>
      </c>
    </row>
    <row r="346" spans="1:3" ht="15.75" customHeight="1">
      <c r="A346" s="150">
        <v>2040601</v>
      </c>
      <c r="B346" s="153" t="s">
        <v>294</v>
      </c>
      <c r="C346" s="152">
        <v>193</v>
      </c>
    </row>
    <row r="347" spans="1:3" ht="15.75" customHeight="1">
      <c r="A347" s="150">
        <v>2040602</v>
      </c>
      <c r="B347" s="153" t="s">
        <v>295</v>
      </c>
      <c r="C347" s="152">
        <v>0</v>
      </c>
    </row>
    <row r="348" spans="1:3" ht="15.75" customHeight="1">
      <c r="A348" s="150">
        <v>2040603</v>
      </c>
      <c r="B348" s="153" t="s">
        <v>296</v>
      </c>
      <c r="C348" s="152">
        <v>0</v>
      </c>
    </row>
    <row r="349" spans="1:3" ht="15.75" customHeight="1">
      <c r="A349" s="150">
        <v>2040604</v>
      </c>
      <c r="B349" s="153" t="s">
        <v>503</v>
      </c>
      <c r="C349" s="152">
        <v>0</v>
      </c>
    </row>
    <row r="350" spans="1:3" ht="15.75" customHeight="1">
      <c r="A350" s="150">
        <v>2040605</v>
      </c>
      <c r="B350" s="153" t="s">
        <v>504</v>
      </c>
      <c r="C350" s="152">
        <v>5</v>
      </c>
    </row>
    <row r="351" spans="1:3" ht="15.75" customHeight="1">
      <c r="A351" s="150">
        <v>2040606</v>
      </c>
      <c r="B351" s="153" t="s">
        <v>505</v>
      </c>
      <c r="C351" s="152">
        <v>91</v>
      </c>
    </row>
    <row r="352" spans="1:3" ht="15.75" customHeight="1">
      <c r="A352" s="150">
        <v>2040607</v>
      </c>
      <c r="B352" s="153" t="s">
        <v>506</v>
      </c>
      <c r="C352" s="152">
        <v>40</v>
      </c>
    </row>
    <row r="353" spans="1:3" ht="15.75" customHeight="1">
      <c r="A353" s="150">
        <v>2040608</v>
      </c>
      <c r="B353" s="153" t="s">
        <v>507</v>
      </c>
      <c r="C353" s="152">
        <v>0</v>
      </c>
    </row>
    <row r="354" spans="1:3" ht="15.75" customHeight="1">
      <c r="A354" s="150">
        <v>2040609</v>
      </c>
      <c r="B354" s="153" t="s">
        <v>508</v>
      </c>
      <c r="C354" s="152">
        <v>0</v>
      </c>
    </row>
    <row r="355" spans="1:3" ht="15.75" customHeight="1">
      <c r="A355" s="150">
        <v>2040610</v>
      </c>
      <c r="B355" s="153" t="s">
        <v>509</v>
      </c>
      <c r="C355" s="152">
        <v>7</v>
      </c>
    </row>
    <row r="356" spans="1:3" ht="15.75" customHeight="1">
      <c r="A356" s="150">
        <v>2040611</v>
      </c>
      <c r="B356" s="153" t="s">
        <v>510</v>
      </c>
      <c r="C356" s="152">
        <v>0</v>
      </c>
    </row>
    <row r="357" spans="1:3" ht="15.75" customHeight="1">
      <c r="A357" s="150">
        <v>2040612</v>
      </c>
      <c r="B357" s="153" t="s">
        <v>511</v>
      </c>
      <c r="C357" s="152"/>
    </row>
    <row r="358" spans="1:3" ht="15.75" customHeight="1">
      <c r="A358" s="150">
        <v>2040613</v>
      </c>
      <c r="B358" s="153" t="s">
        <v>335</v>
      </c>
      <c r="C358" s="152">
        <v>0</v>
      </c>
    </row>
    <row r="359" spans="1:3" ht="15.75" customHeight="1">
      <c r="A359" s="150">
        <v>2040650</v>
      </c>
      <c r="B359" s="153" t="s">
        <v>303</v>
      </c>
      <c r="C359" s="152">
        <v>0</v>
      </c>
    </row>
    <row r="360" spans="1:3" ht="15.75" customHeight="1">
      <c r="A360" s="150">
        <v>2040699</v>
      </c>
      <c r="B360" s="153" t="s">
        <v>512</v>
      </c>
      <c r="C360" s="152">
        <v>0</v>
      </c>
    </row>
    <row r="361" spans="1:3" ht="15.75" customHeight="1">
      <c r="A361" s="150">
        <v>20407</v>
      </c>
      <c r="B361" s="151" t="s">
        <v>513</v>
      </c>
      <c r="C361" s="152">
        <f>SUM(C362:C370)</f>
        <v>0</v>
      </c>
    </row>
    <row r="362" spans="1:3" ht="15.75" customHeight="1">
      <c r="A362" s="150">
        <v>2040701</v>
      </c>
      <c r="B362" s="153" t="s">
        <v>294</v>
      </c>
      <c r="C362" s="152">
        <v>0</v>
      </c>
    </row>
    <row r="363" spans="1:3" ht="15.75" customHeight="1">
      <c r="A363" s="150">
        <v>2040702</v>
      </c>
      <c r="B363" s="153" t="s">
        <v>295</v>
      </c>
      <c r="C363" s="152">
        <v>0</v>
      </c>
    </row>
    <row r="364" spans="1:3" ht="15.75" customHeight="1">
      <c r="A364" s="150">
        <v>2040703</v>
      </c>
      <c r="B364" s="153" t="s">
        <v>296</v>
      </c>
      <c r="C364" s="152">
        <v>0</v>
      </c>
    </row>
    <row r="365" spans="1:3" ht="15.75" customHeight="1">
      <c r="A365" s="150">
        <v>2040704</v>
      </c>
      <c r="B365" s="153" t="s">
        <v>514</v>
      </c>
      <c r="C365" s="152">
        <v>0</v>
      </c>
    </row>
    <row r="366" spans="1:3" ht="15.75" customHeight="1">
      <c r="A366" s="150">
        <v>2040705</v>
      </c>
      <c r="B366" s="153" t="s">
        <v>515</v>
      </c>
      <c r="C366" s="152">
        <v>0</v>
      </c>
    </row>
    <row r="367" spans="1:3" ht="15.75" customHeight="1">
      <c r="A367" s="150">
        <v>2040706</v>
      </c>
      <c r="B367" s="153" t="s">
        <v>516</v>
      </c>
      <c r="C367" s="152">
        <v>0</v>
      </c>
    </row>
    <row r="368" spans="1:3" ht="15.75" customHeight="1">
      <c r="A368" s="150">
        <v>2040707</v>
      </c>
      <c r="B368" s="153" t="s">
        <v>335</v>
      </c>
      <c r="C368" s="152">
        <v>0</v>
      </c>
    </row>
    <row r="369" spans="1:3" ht="15.75" customHeight="1">
      <c r="A369" s="150">
        <v>2040750</v>
      </c>
      <c r="B369" s="153" t="s">
        <v>303</v>
      </c>
      <c r="C369" s="152">
        <v>0</v>
      </c>
    </row>
    <row r="370" spans="1:3" ht="15.75" customHeight="1">
      <c r="A370" s="150">
        <v>2040799</v>
      </c>
      <c r="B370" s="153" t="s">
        <v>517</v>
      </c>
      <c r="C370" s="152">
        <v>0</v>
      </c>
    </row>
    <row r="371" spans="1:3" ht="15.75" customHeight="1">
      <c r="A371" s="150">
        <v>20408</v>
      </c>
      <c r="B371" s="151" t="s">
        <v>518</v>
      </c>
      <c r="C371" s="152">
        <f>SUM(C372:C380)</f>
        <v>0</v>
      </c>
    </row>
    <row r="372" spans="1:3" ht="15.75" customHeight="1">
      <c r="A372" s="150">
        <v>2040801</v>
      </c>
      <c r="B372" s="153" t="s">
        <v>294</v>
      </c>
      <c r="C372" s="152">
        <v>0</v>
      </c>
    </row>
    <row r="373" spans="1:3" ht="15.75" customHeight="1">
      <c r="A373" s="150">
        <v>2040802</v>
      </c>
      <c r="B373" s="153" t="s">
        <v>295</v>
      </c>
      <c r="C373" s="152">
        <v>0</v>
      </c>
    </row>
    <row r="374" spans="1:3" ht="15.75" customHeight="1">
      <c r="A374" s="150">
        <v>2040803</v>
      </c>
      <c r="B374" s="153" t="s">
        <v>296</v>
      </c>
      <c r="C374" s="152">
        <v>0</v>
      </c>
    </row>
    <row r="375" spans="1:3" ht="15.75" customHeight="1">
      <c r="A375" s="150">
        <v>2040804</v>
      </c>
      <c r="B375" s="153" t="s">
        <v>519</v>
      </c>
      <c r="C375" s="152">
        <v>0</v>
      </c>
    </row>
    <row r="376" spans="1:3" ht="15.75" customHeight="1">
      <c r="A376" s="150">
        <v>2040805</v>
      </c>
      <c r="B376" s="153" t="s">
        <v>520</v>
      </c>
      <c r="C376" s="152">
        <v>0</v>
      </c>
    </row>
    <row r="377" spans="1:3" ht="15.75" customHeight="1">
      <c r="A377" s="150">
        <v>2040806</v>
      </c>
      <c r="B377" s="153" t="s">
        <v>521</v>
      </c>
      <c r="C377" s="152">
        <v>0</v>
      </c>
    </row>
    <row r="378" spans="1:3" ht="15.75" customHeight="1">
      <c r="A378" s="150">
        <v>2040807</v>
      </c>
      <c r="B378" s="153" t="s">
        <v>335</v>
      </c>
      <c r="C378" s="152">
        <v>0</v>
      </c>
    </row>
    <row r="379" spans="1:3" ht="15.75" customHeight="1">
      <c r="A379" s="150">
        <v>2040850</v>
      </c>
      <c r="B379" s="153" t="s">
        <v>303</v>
      </c>
      <c r="C379" s="152">
        <v>0</v>
      </c>
    </row>
    <row r="380" spans="1:3" ht="15.75" customHeight="1">
      <c r="A380" s="150">
        <v>2040899</v>
      </c>
      <c r="B380" s="153" t="s">
        <v>522</v>
      </c>
      <c r="C380" s="152">
        <v>0</v>
      </c>
    </row>
    <row r="381" spans="1:3" ht="15.75" customHeight="1">
      <c r="A381" s="150">
        <v>20409</v>
      </c>
      <c r="B381" s="151" t="s">
        <v>523</v>
      </c>
      <c r="C381" s="152">
        <f>SUM(C382:C388)</f>
        <v>0</v>
      </c>
    </row>
    <row r="382" spans="1:3" ht="15.75" customHeight="1">
      <c r="A382" s="150">
        <v>2040901</v>
      </c>
      <c r="B382" s="153" t="s">
        <v>294</v>
      </c>
      <c r="C382" s="152">
        <v>0</v>
      </c>
    </row>
    <row r="383" spans="1:3" ht="15.75" customHeight="1">
      <c r="A383" s="150">
        <v>2040902</v>
      </c>
      <c r="B383" s="153" t="s">
        <v>295</v>
      </c>
      <c r="C383" s="152">
        <v>0</v>
      </c>
    </row>
    <row r="384" spans="1:3" ht="15.75" customHeight="1">
      <c r="A384" s="150">
        <v>2040903</v>
      </c>
      <c r="B384" s="153" t="s">
        <v>296</v>
      </c>
      <c r="C384" s="152">
        <v>0</v>
      </c>
    </row>
    <row r="385" spans="1:3" ht="15.75" customHeight="1">
      <c r="A385" s="150">
        <v>2040904</v>
      </c>
      <c r="B385" s="153" t="s">
        <v>524</v>
      </c>
      <c r="C385" s="152">
        <v>0</v>
      </c>
    </row>
    <row r="386" spans="1:3" ht="15.75" customHeight="1">
      <c r="A386" s="150">
        <v>2040905</v>
      </c>
      <c r="B386" s="153" t="s">
        <v>525</v>
      </c>
      <c r="C386" s="152">
        <v>0</v>
      </c>
    </row>
    <row r="387" spans="1:3" ht="15.75" customHeight="1">
      <c r="A387" s="150">
        <v>2040950</v>
      </c>
      <c r="B387" s="153" t="s">
        <v>303</v>
      </c>
      <c r="C387" s="152">
        <v>0</v>
      </c>
    </row>
    <row r="388" spans="1:3" ht="15.75" customHeight="1">
      <c r="A388" s="150">
        <v>2040999</v>
      </c>
      <c r="B388" s="153" t="s">
        <v>526</v>
      </c>
      <c r="C388" s="152">
        <v>0</v>
      </c>
    </row>
    <row r="389" spans="1:3" ht="15.75" customHeight="1">
      <c r="A389" s="150">
        <v>20410</v>
      </c>
      <c r="B389" s="151" t="s">
        <v>527</v>
      </c>
      <c r="C389" s="152">
        <f>SUM(C390:C394)</f>
        <v>0</v>
      </c>
    </row>
    <row r="390" spans="1:3" ht="15.75" customHeight="1">
      <c r="A390" s="150">
        <v>2041001</v>
      </c>
      <c r="B390" s="153" t="s">
        <v>294</v>
      </c>
      <c r="C390" s="152">
        <v>0</v>
      </c>
    </row>
    <row r="391" spans="1:3" ht="15.75" customHeight="1">
      <c r="A391" s="150">
        <v>2041002</v>
      </c>
      <c r="B391" s="153" t="s">
        <v>295</v>
      </c>
      <c r="C391" s="152">
        <v>0</v>
      </c>
    </row>
    <row r="392" spans="1:3" ht="15.75" customHeight="1">
      <c r="A392" s="150">
        <v>2041006</v>
      </c>
      <c r="B392" s="153" t="s">
        <v>335</v>
      </c>
      <c r="C392" s="152">
        <v>0</v>
      </c>
    </row>
    <row r="393" spans="1:3" ht="15.75" customHeight="1">
      <c r="A393" s="150">
        <v>2041007</v>
      </c>
      <c r="B393" s="153" t="s">
        <v>528</v>
      </c>
      <c r="C393" s="152">
        <v>0</v>
      </c>
    </row>
    <row r="394" spans="1:3" ht="15.75" customHeight="1">
      <c r="A394" s="150">
        <v>2041099</v>
      </c>
      <c r="B394" s="153" t="s">
        <v>529</v>
      </c>
      <c r="C394" s="152">
        <v>0</v>
      </c>
    </row>
    <row r="395" spans="1:3" ht="15.75" customHeight="1">
      <c r="A395" s="150">
        <v>20499</v>
      </c>
      <c r="B395" s="151" t="s">
        <v>530</v>
      </c>
      <c r="C395" s="152">
        <f>C396</f>
        <v>15</v>
      </c>
    </row>
    <row r="396" spans="1:3" ht="15.75" customHeight="1">
      <c r="A396" s="150">
        <v>2049901</v>
      </c>
      <c r="B396" s="153" t="s">
        <v>531</v>
      </c>
      <c r="C396" s="152">
        <v>15</v>
      </c>
    </row>
    <row r="397" spans="1:3" ht="15.75" customHeight="1">
      <c r="A397" s="150">
        <v>205</v>
      </c>
      <c r="B397" s="151" t="s">
        <v>532</v>
      </c>
      <c r="C397" s="152">
        <f>C398+C403+C412+C419+C425+C429+C433+C437+C443+C450</f>
        <v>26890</v>
      </c>
    </row>
    <row r="398" spans="1:3" ht="15.75" customHeight="1">
      <c r="A398" s="150">
        <v>20501</v>
      </c>
      <c r="B398" s="151" t="s">
        <v>533</v>
      </c>
      <c r="C398" s="152">
        <f>SUM(C399:C402)</f>
        <v>1036</v>
      </c>
    </row>
    <row r="399" spans="1:3" ht="15.75" customHeight="1">
      <c r="A399" s="150">
        <v>2050101</v>
      </c>
      <c r="B399" s="153" t="s">
        <v>294</v>
      </c>
      <c r="C399" s="152">
        <v>135</v>
      </c>
    </row>
    <row r="400" spans="1:3" ht="15.75" customHeight="1">
      <c r="A400" s="150">
        <v>2050102</v>
      </c>
      <c r="B400" s="153" t="s">
        <v>295</v>
      </c>
      <c r="C400" s="152">
        <v>0</v>
      </c>
    </row>
    <row r="401" spans="1:3" ht="15.75" customHeight="1">
      <c r="A401" s="150">
        <v>2050103</v>
      </c>
      <c r="B401" s="153" t="s">
        <v>296</v>
      </c>
      <c r="C401" s="152">
        <v>0</v>
      </c>
    </row>
    <row r="402" spans="1:3" ht="15.75" customHeight="1">
      <c r="A402" s="150">
        <v>2050199</v>
      </c>
      <c r="B402" s="153" t="s">
        <v>534</v>
      </c>
      <c r="C402" s="152">
        <v>901</v>
      </c>
    </row>
    <row r="403" spans="1:3" ht="15.75" customHeight="1">
      <c r="A403" s="150">
        <v>20502</v>
      </c>
      <c r="B403" s="151" t="s">
        <v>535</v>
      </c>
      <c r="C403" s="152">
        <f>SUM(C404:C411)</f>
        <v>23070</v>
      </c>
    </row>
    <row r="404" spans="1:3" ht="15.75" customHeight="1">
      <c r="A404" s="150">
        <v>2050201</v>
      </c>
      <c r="B404" s="153" t="s">
        <v>536</v>
      </c>
      <c r="C404" s="152">
        <v>911</v>
      </c>
    </row>
    <row r="405" spans="1:3" ht="15.75" customHeight="1">
      <c r="A405" s="150">
        <v>2050202</v>
      </c>
      <c r="B405" s="153" t="s">
        <v>537</v>
      </c>
      <c r="C405" s="152">
        <v>11550</v>
      </c>
    </row>
    <row r="406" spans="1:3" ht="15.75" customHeight="1">
      <c r="A406" s="150">
        <v>2050203</v>
      </c>
      <c r="B406" s="153" t="s">
        <v>538</v>
      </c>
      <c r="C406" s="152">
        <v>6016</v>
      </c>
    </row>
    <row r="407" spans="1:3" ht="15.75" customHeight="1">
      <c r="A407" s="150">
        <v>2050204</v>
      </c>
      <c r="B407" s="153" t="s">
        <v>539</v>
      </c>
      <c r="C407" s="152">
        <v>2146</v>
      </c>
    </row>
    <row r="408" spans="1:3" ht="15.75" customHeight="1">
      <c r="A408" s="150">
        <v>2050205</v>
      </c>
      <c r="B408" s="153" t="s">
        <v>540</v>
      </c>
      <c r="C408" s="152">
        <v>0</v>
      </c>
    </row>
    <row r="409" spans="1:3" ht="15.75" customHeight="1">
      <c r="A409" s="150">
        <v>2050206</v>
      </c>
      <c r="B409" s="153" t="s">
        <v>541</v>
      </c>
      <c r="C409" s="152">
        <v>0</v>
      </c>
    </row>
    <row r="410" spans="1:3" ht="15.75" customHeight="1">
      <c r="A410" s="150">
        <v>2050207</v>
      </c>
      <c r="B410" s="153" t="s">
        <v>542</v>
      </c>
      <c r="C410" s="152">
        <v>0</v>
      </c>
    </row>
    <row r="411" spans="1:3" ht="15.75" customHeight="1">
      <c r="A411" s="150">
        <v>2050299</v>
      </c>
      <c r="B411" s="153" t="s">
        <v>543</v>
      </c>
      <c r="C411" s="152">
        <v>2447</v>
      </c>
    </row>
    <row r="412" spans="1:3" ht="15.75" customHeight="1">
      <c r="A412" s="150">
        <v>20503</v>
      </c>
      <c r="B412" s="151" t="s">
        <v>544</v>
      </c>
      <c r="C412" s="152">
        <f>SUM(C413:C418)</f>
        <v>1761</v>
      </c>
    </row>
    <row r="413" spans="1:3" ht="15.75" customHeight="1">
      <c r="A413" s="150">
        <v>2050301</v>
      </c>
      <c r="B413" s="153" t="s">
        <v>545</v>
      </c>
      <c r="C413" s="152">
        <v>1722</v>
      </c>
    </row>
    <row r="414" spans="1:3" ht="15.75" customHeight="1">
      <c r="A414" s="150">
        <v>2050302</v>
      </c>
      <c r="B414" s="153" t="s">
        <v>546</v>
      </c>
      <c r="C414" s="152">
        <v>0</v>
      </c>
    </row>
    <row r="415" spans="1:3" ht="15.75" customHeight="1">
      <c r="A415" s="150">
        <v>2050303</v>
      </c>
      <c r="B415" s="153" t="s">
        <v>547</v>
      </c>
      <c r="C415" s="152">
        <v>0</v>
      </c>
    </row>
    <row r="416" spans="1:3" ht="15.75" customHeight="1">
      <c r="A416" s="150">
        <v>2050304</v>
      </c>
      <c r="B416" s="153" t="s">
        <v>548</v>
      </c>
      <c r="C416" s="152">
        <v>39</v>
      </c>
    </row>
    <row r="417" spans="1:3" ht="15.75" customHeight="1">
      <c r="A417" s="150">
        <v>2050305</v>
      </c>
      <c r="B417" s="153" t="s">
        <v>549</v>
      </c>
      <c r="C417" s="152">
        <v>0</v>
      </c>
    </row>
    <row r="418" spans="1:3" ht="15.75" customHeight="1">
      <c r="A418" s="150">
        <v>2050399</v>
      </c>
      <c r="B418" s="153" t="s">
        <v>550</v>
      </c>
      <c r="C418" s="152">
        <v>0</v>
      </c>
    </row>
    <row r="419" spans="1:3" ht="15.75" customHeight="1">
      <c r="A419" s="150">
        <v>20504</v>
      </c>
      <c r="B419" s="151" t="s">
        <v>551</v>
      </c>
      <c r="C419" s="152">
        <f>SUM(C420:C424)</f>
        <v>513</v>
      </c>
    </row>
    <row r="420" spans="1:3" ht="15.75" customHeight="1">
      <c r="A420" s="150">
        <v>2050401</v>
      </c>
      <c r="B420" s="153" t="s">
        <v>552</v>
      </c>
      <c r="C420" s="152">
        <v>57</v>
      </c>
    </row>
    <row r="421" spans="1:3" ht="15.75" customHeight="1">
      <c r="A421" s="150">
        <v>2050402</v>
      </c>
      <c r="B421" s="153" t="s">
        <v>553</v>
      </c>
      <c r="C421" s="152">
        <v>0</v>
      </c>
    </row>
    <row r="422" spans="1:3" ht="15.75" customHeight="1">
      <c r="A422" s="150">
        <v>2050403</v>
      </c>
      <c r="B422" s="153" t="s">
        <v>554</v>
      </c>
      <c r="C422" s="152">
        <v>234</v>
      </c>
    </row>
    <row r="423" spans="1:3" ht="15.75" customHeight="1">
      <c r="A423" s="150">
        <v>2050404</v>
      </c>
      <c r="B423" s="153" t="s">
        <v>555</v>
      </c>
      <c r="C423" s="152">
        <v>222</v>
      </c>
    </row>
    <row r="424" spans="1:3" ht="15.75" customHeight="1">
      <c r="A424" s="150">
        <v>2050499</v>
      </c>
      <c r="B424" s="153" t="s">
        <v>556</v>
      </c>
      <c r="C424" s="152">
        <v>0</v>
      </c>
    </row>
    <row r="425" spans="1:3" ht="15.75" customHeight="1">
      <c r="A425" s="150">
        <v>20505</v>
      </c>
      <c r="B425" s="151" t="s">
        <v>557</v>
      </c>
      <c r="C425" s="152">
        <f>SUM(C426:C428)</f>
        <v>257</v>
      </c>
    </row>
    <row r="426" spans="1:3" ht="15.75" customHeight="1">
      <c r="A426" s="150">
        <v>2050501</v>
      </c>
      <c r="B426" s="153" t="s">
        <v>558</v>
      </c>
      <c r="C426" s="152">
        <v>257</v>
      </c>
    </row>
    <row r="427" spans="1:3" ht="15.75" customHeight="1">
      <c r="A427" s="150">
        <v>2050502</v>
      </c>
      <c r="B427" s="153" t="s">
        <v>559</v>
      </c>
      <c r="C427" s="152">
        <v>0</v>
      </c>
    </row>
    <row r="428" spans="1:3" ht="15.75" customHeight="1">
      <c r="A428" s="150">
        <v>2050599</v>
      </c>
      <c r="B428" s="153" t="s">
        <v>560</v>
      </c>
      <c r="C428" s="152">
        <v>0</v>
      </c>
    </row>
    <row r="429" spans="1:3" ht="15.75" customHeight="1">
      <c r="A429" s="150">
        <v>20506</v>
      </c>
      <c r="B429" s="151" t="s">
        <v>561</v>
      </c>
      <c r="C429" s="152">
        <f>SUM(C430:C432)</f>
        <v>0</v>
      </c>
    </row>
    <row r="430" spans="1:3" ht="15.75" customHeight="1">
      <c r="A430" s="150">
        <v>2050601</v>
      </c>
      <c r="B430" s="153" t="s">
        <v>562</v>
      </c>
      <c r="C430" s="152">
        <v>0</v>
      </c>
    </row>
    <row r="431" spans="1:3" ht="15.75" customHeight="1">
      <c r="A431" s="150">
        <v>2050602</v>
      </c>
      <c r="B431" s="153" t="s">
        <v>563</v>
      </c>
      <c r="C431" s="152">
        <v>0</v>
      </c>
    </row>
    <row r="432" spans="1:3" ht="15.75" customHeight="1">
      <c r="A432" s="150">
        <v>2050699</v>
      </c>
      <c r="B432" s="153" t="s">
        <v>564</v>
      </c>
      <c r="C432" s="152">
        <v>0</v>
      </c>
    </row>
    <row r="433" spans="1:3" ht="15.75" customHeight="1">
      <c r="A433" s="150">
        <v>20507</v>
      </c>
      <c r="B433" s="151" t="s">
        <v>565</v>
      </c>
      <c r="C433" s="152">
        <f>SUM(C434:C436)</f>
        <v>0</v>
      </c>
    </row>
    <row r="434" spans="1:3" ht="15.75" customHeight="1">
      <c r="A434" s="150">
        <v>2050701</v>
      </c>
      <c r="B434" s="153" t="s">
        <v>566</v>
      </c>
      <c r="C434" s="152">
        <v>0</v>
      </c>
    </row>
    <row r="435" spans="1:3" ht="15.75" customHeight="1">
      <c r="A435" s="150">
        <v>2050702</v>
      </c>
      <c r="B435" s="153" t="s">
        <v>567</v>
      </c>
      <c r="C435" s="152">
        <v>0</v>
      </c>
    </row>
    <row r="436" spans="1:3" ht="15.75" customHeight="1">
      <c r="A436" s="150">
        <v>2050799</v>
      </c>
      <c r="B436" s="153" t="s">
        <v>568</v>
      </c>
      <c r="C436" s="152">
        <v>0</v>
      </c>
    </row>
    <row r="437" spans="1:3" ht="15.75" customHeight="1">
      <c r="A437" s="150">
        <v>20508</v>
      </c>
      <c r="B437" s="151" t="s">
        <v>569</v>
      </c>
      <c r="C437" s="152">
        <f>SUM(C438:C442)</f>
        <v>253</v>
      </c>
    </row>
    <row r="438" spans="1:3" ht="15.75" customHeight="1">
      <c r="A438" s="150">
        <v>2050801</v>
      </c>
      <c r="B438" s="153" t="s">
        <v>570</v>
      </c>
      <c r="C438" s="152">
        <v>253</v>
      </c>
    </row>
    <row r="439" spans="1:3" ht="15.75" customHeight="1">
      <c r="A439" s="150">
        <v>2050802</v>
      </c>
      <c r="B439" s="153" t="s">
        <v>571</v>
      </c>
      <c r="C439" s="152">
        <v>0</v>
      </c>
    </row>
    <row r="440" spans="1:3" ht="15.75" customHeight="1">
      <c r="A440" s="150">
        <v>2050803</v>
      </c>
      <c r="B440" s="153" t="s">
        <v>572</v>
      </c>
      <c r="C440" s="152">
        <v>0</v>
      </c>
    </row>
    <row r="441" spans="1:3" ht="15.75" customHeight="1">
      <c r="A441" s="150">
        <v>2050804</v>
      </c>
      <c r="B441" s="153" t="s">
        <v>573</v>
      </c>
      <c r="C441" s="152">
        <v>0</v>
      </c>
    </row>
    <row r="442" spans="1:3" ht="15.75" customHeight="1">
      <c r="A442" s="150">
        <v>2050899</v>
      </c>
      <c r="B442" s="153" t="s">
        <v>574</v>
      </c>
      <c r="C442" s="152">
        <v>0</v>
      </c>
    </row>
    <row r="443" spans="1:3" ht="15.75" customHeight="1">
      <c r="A443" s="150">
        <v>20509</v>
      </c>
      <c r="B443" s="151" t="s">
        <v>575</v>
      </c>
      <c r="C443" s="152">
        <f>SUM(C444:C449)</f>
        <v>0</v>
      </c>
    </row>
    <row r="444" spans="1:3" ht="15.75" customHeight="1">
      <c r="A444" s="150">
        <v>2050901</v>
      </c>
      <c r="B444" s="153" t="s">
        <v>576</v>
      </c>
      <c r="C444" s="152">
        <v>0</v>
      </c>
    </row>
    <row r="445" spans="1:3" ht="15.75" customHeight="1">
      <c r="A445" s="150">
        <v>2050902</v>
      </c>
      <c r="B445" s="153" t="s">
        <v>577</v>
      </c>
      <c r="C445" s="152">
        <v>0</v>
      </c>
    </row>
    <row r="446" spans="1:3" ht="15.75" customHeight="1">
      <c r="A446" s="150">
        <v>2050903</v>
      </c>
      <c r="B446" s="153" t="s">
        <v>578</v>
      </c>
      <c r="C446" s="152">
        <v>0</v>
      </c>
    </row>
    <row r="447" spans="1:3" ht="15.75" customHeight="1">
      <c r="A447" s="150">
        <v>2050904</v>
      </c>
      <c r="B447" s="153" t="s">
        <v>579</v>
      </c>
      <c r="C447" s="152">
        <v>0</v>
      </c>
    </row>
    <row r="448" spans="1:3" ht="15.75" customHeight="1">
      <c r="A448" s="150">
        <v>2050905</v>
      </c>
      <c r="B448" s="153" t="s">
        <v>580</v>
      </c>
      <c r="C448" s="152">
        <v>0</v>
      </c>
    </row>
    <row r="449" spans="1:3" ht="15.75" customHeight="1">
      <c r="A449" s="150">
        <v>2050999</v>
      </c>
      <c r="B449" s="153" t="s">
        <v>581</v>
      </c>
      <c r="C449" s="152">
        <v>0</v>
      </c>
    </row>
    <row r="450" spans="1:3" ht="15.75" customHeight="1">
      <c r="A450" s="150">
        <v>20599</v>
      </c>
      <c r="B450" s="151" t="s">
        <v>582</v>
      </c>
      <c r="C450" s="152">
        <f>C451</f>
        <v>0</v>
      </c>
    </row>
    <row r="451" spans="1:3" ht="15.75" customHeight="1">
      <c r="A451" s="150">
        <v>2059999</v>
      </c>
      <c r="B451" s="153" t="s">
        <v>583</v>
      </c>
      <c r="C451" s="152">
        <v>0</v>
      </c>
    </row>
    <row r="452" spans="1:3" ht="15.75" customHeight="1">
      <c r="A452" s="150">
        <v>206</v>
      </c>
      <c r="B452" s="151" t="s">
        <v>584</v>
      </c>
      <c r="C452" s="152">
        <f>SUM(C453,C458,C467,C473,C479,C484,C489,C496,C500,C503)</f>
        <v>425</v>
      </c>
    </row>
    <row r="453" spans="1:3" ht="15.75" customHeight="1">
      <c r="A453" s="150">
        <v>20601</v>
      </c>
      <c r="B453" s="151" t="s">
        <v>585</v>
      </c>
      <c r="C453" s="152">
        <f>SUM(C454:C457)</f>
        <v>156</v>
      </c>
    </row>
    <row r="454" spans="1:3" ht="15.75" customHeight="1">
      <c r="A454" s="150">
        <v>2060101</v>
      </c>
      <c r="B454" s="153" t="s">
        <v>294</v>
      </c>
      <c r="C454" s="152">
        <v>156</v>
      </c>
    </row>
    <row r="455" spans="1:3" ht="15.75" customHeight="1">
      <c r="A455" s="150">
        <v>2060102</v>
      </c>
      <c r="B455" s="153" t="s">
        <v>295</v>
      </c>
      <c r="C455" s="152">
        <v>0</v>
      </c>
    </row>
    <row r="456" spans="1:3" ht="15.75" customHeight="1">
      <c r="A456" s="150">
        <v>2060103</v>
      </c>
      <c r="B456" s="153" t="s">
        <v>296</v>
      </c>
      <c r="C456" s="152">
        <v>0</v>
      </c>
    </row>
    <row r="457" spans="1:3" ht="15.75" customHeight="1">
      <c r="A457" s="150">
        <v>2060199</v>
      </c>
      <c r="B457" s="153" t="s">
        <v>586</v>
      </c>
      <c r="C457" s="152">
        <v>0</v>
      </c>
    </row>
    <row r="458" spans="1:3" ht="15.75" customHeight="1">
      <c r="A458" s="150">
        <v>20602</v>
      </c>
      <c r="B458" s="151" t="s">
        <v>587</v>
      </c>
      <c r="C458" s="152">
        <f>SUM(C459:C466)</f>
        <v>0</v>
      </c>
    </row>
    <row r="459" spans="1:3" ht="15.75" customHeight="1">
      <c r="A459" s="150">
        <v>2060201</v>
      </c>
      <c r="B459" s="153" t="s">
        <v>588</v>
      </c>
      <c r="C459" s="152">
        <v>0</v>
      </c>
    </row>
    <row r="460" spans="1:3" ht="15.75" customHeight="1">
      <c r="A460" s="150">
        <v>2060202</v>
      </c>
      <c r="B460" s="153" t="s">
        <v>589</v>
      </c>
      <c r="C460" s="152">
        <v>0</v>
      </c>
    </row>
    <row r="461" spans="1:3" ht="15.75" customHeight="1">
      <c r="A461" s="150">
        <v>2060203</v>
      </c>
      <c r="B461" s="153" t="s">
        <v>590</v>
      </c>
      <c r="C461" s="152">
        <v>0</v>
      </c>
    </row>
    <row r="462" spans="1:3" ht="15.75" customHeight="1">
      <c r="A462" s="150">
        <v>2060204</v>
      </c>
      <c r="B462" s="153" t="s">
        <v>591</v>
      </c>
      <c r="C462" s="152">
        <v>0</v>
      </c>
    </row>
    <row r="463" spans="1:3" ht="15.75" customHeight="1">
      <c r="A463" s="150">
        <v>2060205</v>
      </c>
      <c r="B463" s="153" t="s">
        <v>592</v>
      </c>
      <c r="C463" s="152">
        <v>0</v>
      </c>
    </row>
    <row r="464" spans="1:3" ht="15.75" customHeight="1">
      <c r="A464" s="150">
        <v>2060206</v>
      </c>
      <c r="B464" s="153" t="s">
        <v>593</v>
      </c>
      <c r="C464" s="152">
        <v>0</v>
      </c>
    </row>
    <row r="465" spans="1:3" ht="15.75" customHeight="1">
      <c r="A465" s="150">
        <v>2060207</v>
      </c>
      <c r="B465" s="153" t="s">
        <v>594</v>
      </c>
      <c r="C465" s="152">
        <v>0</v>
      </c>
    </row>
    <row r="466" spans="1:3" ht="15.75" customHeight="1">
      <c r="A466" s="150">
        <v>2060299</v>
      </c>
      <c r="B466" s="153" t="s">
        <v>595</v>
      </c>
      <c r="C466" s="152">
        <v>0</v>
      </c>
    </row>
    <row r="467" spans="1:3" ht="15.75" customHeight="1">
      <c r="A467" s="150">
        <v>20603</v>
      </c>
      <c r="B467" s="151" t="s">
        <v>596</v>
      </c>
      <c r="C467" s="152">
        <f>SUM(C468:C472)</f>
        <v>0</v>
      </c>
    </row>
    <row r="468" spans="1:3" ht="15.75" customHeight="1">
      <c r="A468" s="150">
        <v>2060301</v>
      </c>
      <c r="B468" s="153" t="s">
        <v>588</v>
      </c>
      <c r="C468" s="152">
        <v>0</v>
      </c>
    </row>
    <row r="469" spans="1:3" ht="15.75" customHeight="1">
      <c r="A469" s="150">
        <v>2060302</v>
      </c>
      <c r="B469" s="153" t="s">
        <v>597</v>
      </c>
      <c r="C469" s="152">
        <v>0</v>
      </c>
    </row>
    <row r="470" spans="1:3" ht="15.75" customHeight="1">
      <c r="A470" s="150">
        <v>2060303</v>
      </c>
      <c r="B470" s="153" t="s">
        <v>598</v>
      </c>
      <c r="C470" s="152">
        <v>0</v>
      </c>
    </row>
    <row r="471" spans="1:3" ht="15.75" customHeight="1">
      <c r="A471" s="150">
        <v>2060304</v>
      </c>
      <c r="B471" s="153" t="s">
        <v>599</v>
      </c>
      <c r="C471" s="152">
        <v>0</v>
      </c>
    </row>
    <row r="472" spans="1:3" ht="15.75" customHeight="1">
      <c r="A472" s="150">
        <v>2060399</v>
      </c>
      <c r="B472" s="153" t="s">
        <v>600</v>
      </c>
      <c r="C472" s="152">
        <v>0</v>
      </c>
    </row>
    <row r="473" spans="1:3" ht="15.75" customHeight="1">
      <c r="A473" s="150">
        <v>20604</v>
      </c>
      <c r="B473" s="151" t="s">
        <v>601</v>
      </c>
      <c r="C473" s="152">
        <f>SUM(C474:C478)</f>
        <v>136</v>
      </c>
    </row>
    <row r="474" spans="1:3" ht="15.75" customHeight="1">
      <c r="A474" s="150">
        <v>2060401</v>
      </c>
      <c r="B474" s="153" t="s">
        <v>588</v>
      </c>
      <c r="C474" s="152">
        <v>136</v>
      </c>
    </row>
    <row r="475" spans="1:3" ht="15.75" customHeight="1">
      <c r="A475" s="150">
        <v>2060402</v>
      </c>
      <c r="B475" s="153" t="s">
        <v>602</v>
      </c>
      <c r="C475" s="152">
        <v>0</v>
      </c>
    </row>
    <row r="476" spans="1:3" ht="15.75" customHeight="1">
      <c r="A476" s="150">
        <v>2060403</v>
      </c>
      <c r="B476" s="153" t="s">
        <v>603</v>
      </c>
      <c r="C476" s="152">
        <v>0</v>
      </c>
    </row>
    <row r="477" spans="1:3" ht="15.75" customHeight="1">
      <c r="A477" s="150">
        <v>2060404</v>
      </c>
      <c r="B477" s="153" t="s">
        <v>604</v>
      </c>
      <c r="C477" s="152">
        <v>0</v>
      </c>
    </row>
    <row r="478" spans="1:3" ht="15.75" customHeight="1">
      <c r="A478" s="150">
        <v>2060499</v>
      </c>
      <c r="B478" s="153" t="s">
        <v>605</v>
      </c>
      <c r="C478" s="152">
        <v>0</v>
      </c>
    </row>
    <row r="479" spans="1:3" ht="15.75" customHeight="1">
      <c r="A479" s="150">
        <v>20605</v>
      </c>
      <c r="B479" s="151" t="s">
        <v>606</v>
      </c>
      <c r="C479" s="152">
        <f>SUM(C480:C483)</f>
        <v>0</v>
      </c>
    </row>
    <row r="480" spans="1:3" ht="15.75" customHeight="1">
      <c r="A480" s="150">
        <v>2060501</v>
      </c>
      <c r="B480" s="153" t="s">
        <v>588</v>
      </c>
      <c r="C480" s="152">
        <v>0</v>
      </c>
    </row>
    <row r="481" spans="1:3" ht="15.75" customHeight="1">
      <c r="A481" s="150">
        <v>2060502</v>
      </c>
      <c r="B481" s="153" t="s">
        <v>607</v>
      </c>
      <c r="C481" s="152">
        <v>0</v>
      </c>
    </row>
    <row r="482" spans="1:3" ht="15.75" customHeight="1">
      <c r="A482" s="150">
        <v>2060503</v>
      </c>
      <c r="B482" s="153" t="s">
        <v>608</v>
      </c>
      <c r="C482" s="152">
        <v>0</v>
      </c>
    </row>
    <row r="483" spans="1:3" ht="15.75" customHeight="1">
      <c r="A483" s="150">
        <v>2060599</v>
      </c>
      <c r="B483" s="153" t="s">
        <v>609</v>
      </c>
      <c r="C483" s="152">
        <v>0</v>
      </c>
    </row>
    <row r="484" spans="1:3" ht="15.75" customHeight="1">
      <c r="A484" s="150">
        <v>20606</v>
      </c>
      <c r="B484" s="151" t="s">
        <v>610</v>
      </c>
      <c r="C484" s="152">
        <f>SUM(C485:C488)</f>
        <v>0</v>
      </c>
    </row>
    <row r="485" spans="1:3" ht="15.75" customHeight="1">
      <c r="A485" s="150">
        <v>2060601</v>
      </c>
      <c r="B485" s="153" t="s">
        <v>611</v>
      </c>
      <c r="C485" s="152">
        <v>0</v>
      </c>
    </row>
    <row r="486" spans="1:3" ht="15.75" customHeight="1">
      <c r="A486" s="150">
        <v>2060602</v>
      </c>
      <c r="B486" s="153" t="s">
        <v>612</v>
      </c>
      <c r="C486" s="152">
        <v>0</v>
      </c>
    </row>
    <row r="487" spans="1:3" ht="15.75" customHeight="1">
      <c r="A487" s="150">
        <v>2060603</v>
      </c>
      <c r="B487" s="153" t="s">
        <v>613</v>
      </c>
      <c r="C487" s="152">
        <v>0</v>
      </c>
    </row>
    <row r="488" spans="1:3" ht="15.75" customHeight="1">
      <c r="A488" s="150">
        <v>2060699</v>
      </c>
      <c r="B488" s="153" t="s">
        <v>614</v>
      </c>
      <c r="C488" s="152">
        <v>0</v>
      </c>
    </row>
    <row r="489" spans="1:3" ht="15.75" customHeight="1">
      <c r="A489" s="150">
        <v>20607</v>
      </c>
      <c r="B489" s="151" t="s">
        <v>615</v>
      </c>
      <c r="C489" s="152">
        <f>SUM(C490:C495)</f>
        <v>133</v>
      </c>
    </row>
    <row r="490" spans="1:3" ht="15.75" customHeight="1">
      <c r="A490" s="150">
        <v>2060701</v>
      </c>
      <c r="B490" s="153" t="s">
        <v>588</v>
      </c>
      <c r="C490" s="152">
        <v>128</v>
      </c>
    </row>
    <row r="491" spans="1:3" ht="15.75" customHeight="1">
      <c r="A491" s="150">
        <v>2060702</v>
      </c>
      <c r="B491" s="153" t="s">
        <v>616</v>
      </c>
      <c r="C491" s="152">
        <v>5</v>
      </c>
    </row>
    <row r="492" spans="1:3" ht="15.75" customHeight="1">
      <c r="A492" s="150">
        <v>2060703</v>
      </c>
      <c r="B492" s="153" t="s">
        <v>617</v>
      </c>
      <c r="C492" s="152">
        <v>0</v>
      </c>
    </row>
    <row r="493" spans="1:3" ht="15.75" customHeight="1">
      <c r="A493" s="150">
        <v>2060704</v>
      </c>
      <c r="B493" s="153" t="s">
        <v>618</v>
      </c>
      <c r="C493" s="152">
        <v>0</v>
      </c>
    </row>
    <row r="494" spans="1:3" ht="15.75" customHeight="1">
      <c r="A494" s="150">
        <v>2060705</v>
      </c>
      <c r="B494" s="153" t="s">
        <v>619</v>
      </c>
      <c r="C494" s="152">
        <v>0</v>
      </c>
    </row>
    <row r="495" spans="1:3" ht="15.75" customHeight="1">
      <c r="A495" s="150">
        <v>2060799</v>
      </c>
      <c r="B495" s="153" t="s">
        <v>620</v>
      </c>
      <c r="C495" s="152">
        <v>0</v>
      </c>
    </row>
    <row r="496" spans="1:3" ht="15.75" customHeight="1">
      <c r="A496" s="150">
        <v>20608</v>
      </c>
      <c r="B496" s="151" t="s">
        <v>621</v>
      </c>
      <c r="C496" s="152">
        <f>SUM(C497:C499)</f>
        <v>0</v>
      </c>
    </row>
    <row r="497" spans="1:3" ht="15.75" customHeight="1">
      <c r="A497" s="150">
        <v>2060801</v>
      </c>
      <c r="B497" s="153" t="s">
        <v>622</v>
      </c>
      <c r="C497" s="152">
        <v>0</v>
      </c>
    </row>
    <row r="498" spans="1:3" ht="15.75" customHeight="1">
      <c r="A498" s="150">
        <v>2060802</v>
      </c>
      <c r="B498" s="153" t="s">
        <v>623</v>
      </c>
      <c r="C498" s="152">
        <v>0</v>
      </c>
    </row>
    <row r="499" spans="1:3" ht="15.75" customHeight="1">
      <c r="A499" s="150">
        <v>2060899</v>
      </c>
      <c r="B499" s="153" t="s">
        <v>624</v>
      </c>
      <c r="C499" s="152">
        <v>0</v>
      </c>
    </row>
    <row r="500" spans="1:3" ht="15.75" customHeight="1">
      <c r="A500" s="150">
        <v>20609</v>
      </c>
      <c r="B500" s="151" t="s">
        <v>625</v>
      </c>
      <c r="C500" s="152">
        <f>C501+C502</f>
        <v>0</v>
      </c>
    </row>
    <row r="501" spans="1:3" ht="15.75" customHeight="1">
      <c r="A501" s="150">
        <v>2060901</v>
      </c>
      <c r="B501" s="153" t="s">
        <v>626</v>
      </c>
      <c r="C501" s="152">
        <v>0</v>
      </c>
    </row>
    <row r="502" spans="1:3" ht="15.75" customHeight="1">
      <c r="A502" s="150">
        <v>2060902</v>
      </c>
      <c r="B502" s="153" t="s">
        <v>627</v>
      </c>
      <c r="C502" s="152">
        <v>0</v>
      </c>
    </row>
    <row r="503" spans="1:3" ht="15.75" customHeight="1">
      <c r="A503" s="150">
        <v>20699</v>
      </c>
      <c r="B503" s="151" t="s">
        <v>628</v>
      </c>
      <c r="C503" s="152">
        <f>SUM(C504:C507)</f>
        <v>0</v>
      </c>
    </row>
    <row r="504" spans="1:3" ht="15.75" customHeight="1">
      <c r="A504" s="150">
        <v>2069901</v>
      </c>
      <c r="B504" s="153" t="s">
        <v>629</v>
      </c>
      <c r="C504" s="152">
        <v>0</v>
      </c>
    </row>
    <row r="505" spans="1:3" ht="15.75" customHeight="1">
      <c r="A505" s="150">
        <v>2069902</v>
      </c>
      <c r="B505" s="153" t="s">
        <v>630</v>
      </c>
      <c r="C505" s="152">
        <v>0</v>
      </c>
    </row>
    <row r="506" spans="1:3" ht="15.75" customHeight="1">
      <c r="A506" s="150">
        <v>2069903</v>
      </c>
      <c r="B506" s="153" t="s">
        <v>631</v>
      </c>
      <c r="C506" s="152">
        <v>0</v>
      </c>
    </row>
    <row r="507" spans="1:3" ht="15.75" customHeight="1">
      <c r="A507" s="150">
        <v>2069999</v>
      </c>
      <c r="B507" s="153" t="s">
        <v>632</v>
      </c>
      <c r="C507" s="152">
        <v>0</v>
      </c>
    </row>
    <row r="508" spans="1:3" ht="15.75" customHeight="1">
      <c r="A508" s="150">
        <v>207</v>
      </c>
      <c r="B508" s="151" t="s">
        <v>633</v>
      </c>
      <c r="C508" s="152">
        <f>SUM(C509,C525,C533,C544,C553,C560)</f>
        <v>6451</v>
      </c>
    </row>
    <row r="509" spans="1:3" ht="15.75" customHeight="1">
      <c r="A509" s="150">
        <v>20701</v>
      </c>
      <c r="B509" s="151" t="s">
        <v>634</v>
      </c>
      <c r="C509" s="152">
        <f>SUM(C510:C524)</f>
        <v>1292</v>
      </c>
    </row>
    <row r="510" spans="1:3" ht="15.75" customHeight="1">
      <c r="A510" s="150">
        <v>2070101</v>
      </c>
      <c r="B510" s="153" t="s">
        <v>294</v>
      </c>
      <c r="C510" s="152">
        <v>357</v>
      </c>
    </row>
    <row r="511" spans="1:3" ht="15.75" customHeight="1">
      <c r="A511" s="150">
        <v>2070102</v>
      </c>
      <c r="B511" s="153" t="s">
        <v>295</v>
      </c>
      <c r="C511" s="152">
        <v>0</v>
      </c>
    </row>
    <row r="512" spans="1:3" ht="15.75" customHeight="1">
      <c r="A512" s="150">
        <v>2070103</v>
      </c>
      <c r="B512" s="153" t="s">
        <v>296</v>
      </c>
      <c r="C512" s="152">
        <v>0</v>
      </c>
    </row>
    <row r="513" spans="1:3" ht="15.75" customHeight="1">
      <c r="A513" s="150">
        <v>2070104</v>
      </c>
      <c r="B513" s="153" t="s">
        <v>635</v>
      </c>
      <c r="C513" s="152">
        <v>218</v>
      </c>
    </row>
    <row r="514" spans="1:3" ht="15.75" customHeight="1">
      <c r="A514" s="150">
        <v>2070105</v>
      </c>
      <c r="B514" s="153" t="s">
        <v>636</v>
      </c>
      <c r="C514" s="152">
        <v>0</v>
      </c>
    </row>
    <row r="515" spans="1:3" ht="15.75" customHeight="1">
      <c r="A515" s="150">
        <v>2070106</v>
      </c>
      <c r="B515" s="153" t="s">
        <v>637</v>
      </c>
      <c r="C515" s="152">
        <v>53</v>
      </c>
    </row>
    <row r="516" spans="1:3" ht="15.75" customHeight="1">
      <c r="A516" s="150">
        <v>2070107</v>
      </c>
      <c r="B516" s="153" t="s">
        <v>638</v>
      </c>
      <c r="C516" s="152">
        <v>380</v>
      </c>
    </row>
    <row r="517" spans="1:3" ht="15.75" customHeight="1">
      <c r="A517" s="150">
        <v>2070108</v>
      </c>
      <c r="B517" s="153" t="s">
        <v>639</v>
      </c>
      <c r="C517" s="152">
        <v>0</v>
      </c>
    </row>
    <row r="518" spans="1:3" ht="15.75" customHeight="1">
      <c r="A518" s="150">
        <v>2070109</v>
      </c>
      <c r="B518" s="153" t="s">
        <v>640</v>
      </c>
      <c r="C518" s="152">
        <v>235</v>
      </c>
    </row>
    <row r="519" spans="1:3" ht="15.75" customHeight="1">
      <c r="A519" s="150">
        <v>2070110</v>
      </c>
      <c r="B519" s="153" t="s">
        <v>641</v>
      </c>
      <c r="C519" s="152">
        <v>0</v>
      </c>
    </row>
    <row r="520" spans="1:3" ht="15.75" customHeight="1">
      <c r="A520" s="150">
        <v>2070111</v>
      </c>
      <c r="B520" s="153" t="s">
        <v>642</v>
      </c>
      <c r="C520" s="152">
        <v>49</v>
      </c>
    </row>
    <row r="521" spans="1:3" ht="15.75" customHeight="1">
      <c r="A521" s="150">
        <v>2070112</v>
      </c>
      <c r="B521" s="153" t="s">
        <v>643</v>
      </c>
      <c r="C521" s="152">
        <v>0</v>
      </c>
    </row>
    <row r="522" spans="1:3" ht="15.75" customHeight="1">
      <c r="A522" s="150">
        <v>2070113</v>
      </c>
      <c r="B522" s="153" t="s">
        <v>644</v>
      </c>
      <c r="C522" s="152">
        <v>0</v>
      </c>
    </row>
    <row r="523" spans="1:3" ht="15.75" customHeight="1">
      <c r="A523" s="150">
        <v>2070114</v>
      </c>
      <c r="B523" s="153" t="s">
        <v>645</v>
      </c>
      <c r="C523" s="152">
        <v>0</v>
      </c>
    </row>
    <row r="524" spans="1:3" ht="15.75" customHeight="1">
      <c r="A524" s="150">
        <v>2070199</v>
      </c>
      <c r="B524" s="153" t="s">
        <v>646</v>
      </c>
      <c r="C524" s="152">
        <v>0</v>
      </c>
    </row>
    <row r="525" spans="1:3" ht="15.75" customHeight="1">
      <c r="A525" s="150">
        <v>20702</v>
      </c>
      <c r="B525" s="151" t="s">
        <v>647</v>
      </c>
      <c r="C525" s="152">
        <f>SUM(C526:C532)</f>
        <v>4186</v>
      </c>
    </row>
    <row r="526" spans="1:3" ht="15.75" customHeight="1">
      <c r="A526" s="150">
        <v>2070201</v>
      </c>
      <c r="B526" s="153" t="s">
        <v>294</v>
      </c>
      <c r="C526" s="152">
        <v>0</v>
      </c>
    </row>
    <row r="527" spans="1:3" ht="15.75" customHeight="1">
      <c r="A527" s="150">
        <v>2070202</v>
      </c>
      <c r="B527" s="153" t="s">
        <v>295</v>
      </c>
      <c r="C527" s="152">
        <v>0</v>
      </c>
    </row>
    <row r="528" spans="1:3" ht="15.75" customHeight="1">
      <c r="A528" s="150">
        <v>2070203</v>
      </c>
      <c r="B528" s="153" t="s">
        <v>296</v>
      </c>
      <c r="C528" s="152">
        <v>0</v>
      </c>
    </row>
    <row r="529" spans="1:3" ht="15.75" customHeight="1">
      <c r="A529" s="150">
        <v>2070204</v>
      </c>
      <c r="B529" s="153" t="s">
        <v>648</v>
      </c>
      <c r="C529" s="152">
        <v>0</v>
      </c>
    </row>
    <row r="530" spans="1:3" ht="15.75" customHeight="1">
      <c r="A530" s="150">
        <v>2070205</v>
      </c>
      <c r="B530" s="153" t="s">
        <v>649</v>
      </c>
      <c r="C530" s="152">
        <v>818</v>
      </c>
    </row>
    <row r="531" spans="1:3" ht="15.75" customHeight="1">
      <c r="A531" s="150">
        <v>2070206</v>
      </c>
      <c r="B531" s="153" t="s">
        <v>650</v>
      </c>
      <c r="C531" s="152">
        <v>3368</v>
      </c>
    </row>
    <row r="532" spans="1:3" ht="15.75" customHeight="1">
      <c r="A532" s="150">
        <v>2070299</v>
      </c>
      <c r="B532" s="153" t="s">
        <v>651</v>
      </c>
      <c r="C532" s="152">
        <v>0</v>
      </c>
    </row>
    <row r="533" spans="1:3" ht="15.75" customHeight="1">
      <c r="A533" s="150">
        <v>20703</v>
      </c>
      <c r="B533" s="151" t="s">
        <v>652</v>
      </c>
      <c r="C533" s="152">
        <f>SUM(C534:C543)</f>
        <v>201</v>
      </c>
    </row>
    <row r="534" spans="1:3" ht="15.75" customHeight="1">
      <c r="A534" s="150">
        <v>2070301</v>
      </c>
      <c r="B534" s="153" t="s">
        <v>294</v>
      </c>
      <c r="C534" s="152">
        <v>201</v>
      </c>
    </row>
    <row r="535" spans="1:3" ht="15.75" customHeight="1">
      <c r="A535" s="150">
        <v>2070302</v>
      </c>
      <c r="B535" s="153" t="s">
        <v>295</v>
      </c>
      <c r="C535" s="152">
        <v>0</v>
      </c>
    </row>
    <row r="536" spans="1:3" ht="15.75" customHeight="1">
      <c r="A536" s="150">
        <v>2070303</v>
      </c>
      <c r="B536" s="153" t="s">
        <v>296</v>
      </c>
      <c r="C536" s="152">
        <v>0</v>
      </c>
    </row>
    <row r="537" spans="1:3" ht="15.75" customHeight="1">
      <c r="A537" s="150">
        <v>2070304</v>
      </c>
      <c r="B537" s="153" t="s">
        <v>653</v>
      </c>
      <c r="C537" s="152">
        <v>0</v>
      </c>
    </row>
    <row r="538" spans="1:3" ht="15.75" customHeight="1">
      <c r="A538" s="150">
        <v>2070305</v>
      </c>
      <c r="B538" s="153" t="s">
        <v>654</v>
      </c>
      <c r="C538" s="152">
        <v>0</v>
      </c>
    </row>
    <row r="539" spans="1:3" ht="15.75" customHeight="1">
      <c r="A539" s="150">
        <v>2070306</v>
      </c>
      <c r="B539" s="153" t="s">
        <v>655</v>
      </c>
      <c r="C539" s="152">
        <v>0</v>
      </c>
    </row>
    <row r="540" spans="1:3" ht="15.75" customHeight="1">
      <c r="A540" s="150">
        <v>2070307</v>
      </c>
      <c r="B540" s="153" t="s">
        <v>656</v>
      </c>
      <c r="C540" s="152">
        <v>0</v>
      </c>
    </row>
    <row r="541" spans="1:3" ht="15.75" customHeight="1">
      <c r="A541" s="150">
        <v>2070308</v>
      </c>
      <c r="B541" s="153" t="s">
        <v>657</v>
      </c>
      <c r="C541" s="152">
        <v>0</v>
      </c>
    </row>
    <row r="542" spans="1:3" ht="15.75" customHeight="1">
      <c r="A542" s="150">
        <v>2070309</v>
      </c>
      <c r="B542" s="153" t="s">
        <v>658</v>
      </c>
      <c r="C542" s="152">
        <v>0</v>
      </c>
    </row>
    <row r="543" spans="1:3" ht="15.75" customHeight="1">
      <c r="A543" s="150">
        <v>2070399</v>
      </c>
      <c r="B543" s="153" t="s">
        <v>659</v>
      </c>
      <c r="C543" s="152">
        <v>0</v>
      </c>
    </row>
    <row r="544" spans="1:3" ht="15.75" customHeight="1">
      <c r="A544" s="150">
        <v>20706</v>
      </c>
      <c r="B544" s="151" t="s">
        <v>660</v>
      </c>
      <c r="C544" s="152">
        <f>SUM(C545:C552)</f>
        <v>151</v>
      </c>
    </row>
    <row r="545" spans="1:3" ht="15.75" customHeight="1">
      <c r="A545" s="150">
        <v>2070601</v>
      </c>
      <c r="B545" s="153" t="s">
        <v>294</v>
      </c>
      <c r="C545" s="152">
        <v>0</v>
      </c>
    </row>
    <row r="546" spans="1:3" ht="15.75" customHeight="1">
      <c r="A546" s="150">
        <v>2070602</v>
      </c>
      <c r="B546" s="153" t="s">
        <v>295</v>
      </c>
      <c r="C546" s="152">
        <v>0</v>
      </c>
    </row>
    <row r="547" spans="1:3" ht="15.75" customHeight="1">
      <c r="A547" s="150">
        <v>2070603</v>
      </c>
      <c r="B547" s="153" t="s">
        <v>296</v>
      </c>
      <c r="C547" s="152">
        <v>0</v>
      </c>
    </row>
    <row r="548" spans="1:3" ht="15.75" customHeight="1">
      <c r="A548" s="150">
        <v>2070604</v>
      </c>
      <c r="B548" s="153" t="s">
        <v>661</v>
      </c>
      <c r="C548" s="152">
        <v>0</v>
      </c>
    </row>
    <row r="549" spans="1:3" ht="15.75" customHeight="1">
      <c r="A549" s="150">
        <v>2070605</v>
      </c>
      <c r="B549" s="153" t="s">
        <v>662</v>
      </c>
      <c r="C549" s="152">
        <v>0</v>
      </c>
    </row>
    <row r="550" spans="1:3" ht="15.75" customHeight="1">
      <c r="A550" s="150">
        <v>2070606</v>
      </c>
      <c r="B550" s="153" t="s">
        <v>663</v>
      </c>
      <c r="C550" s="152">
        <v>0</v>
      </c>
    </row>
    <row r="551" spans="1:3" ht="15.75" customHeight="1">
      <c r="A551" s="150">
        <v>2070607</v>
      </c>
      <c r="B551" s="153" t="s">
        <v>664</v>
      </c>
      <c r="C551" s="152">
        <v>151</v>
      </c>
    </row>
    <row r="552" spans="1:3" ht="15.75" customHeight="1">
      <c r="A552" s="150">
        <v>2070699</v>
      </c>
      <c r="B552" s="153" t="s">
        <v>665</v>
      </c>
      <c r="C552" s="152">
        <v>0</v>
      </c>
    </row>
    <row r="553" spans="1:3" ht="15.75" customHeight="1">
      <c r="A553" s="150">
        <v>20708</v>
      </c>
      <c r="B553" s="151" t="s">
        <v>666</v>
      </c>
      <c r="C553" s="152">
        <f>SUM(C554:C559)</f>
        <v>621</v>
      </c>
    </row>
    <row r="554" spans="1:3" ht="15.75" customHeight="1">
      <c r="A554" s="150">
        <v>2070801</v>
      </c>
      <c r="B554" s="153" t="s">
        <v>294</v>
      </c>
      <c r="C554" s="152">
        <v>0</v>
      </c>
    </row>
    <row r="555" spans="1:3" ht="15.75" customHeight="1">
      <c r="A555" s="150">
        <v>2070802</v>
      </c>
      <c r="B555" s="153" t="s">
        <v>295</v>
      </c>
      <c r="C555" s="152">
        <v>0</v>
      </c>
    </row>
    <row r="556" spans="1:3" ht="15.75" customHeight="1">
      <c r="A556" s="150">
        <v>2070803</v>
      </c>
      <c r="B556" s="153" t="s">
        <v>296</v>
      </c>
      <c r="C556" s="152">
        <v>0</v>
      </c>
    </row>
    <row r="557" spans="1:3" ht="15.75" customHeight="1">
      <c r="A557" s="150">
        <v>2070804</v>
      </c>
      <c r="B557" s="153" t="s">
        <v>667</v>
      </c>
      <c r="C557" s="152">
        <v>213</v>
      </c>
    </row>
    <row r="558" spans="1:3" ht="15.75" customHeight="1">
      <c r="A558" s="150">
        <v>2070805</v>
      </c>
      <c r="B558" s="153" t="s">
        <v>668</v>
      </c>
      <c r="C558" s="152">
        <v>408</v>
      </c>
    </row>
    <row r="559" spans="1:3" ht="15.75" customHeight="1">
      <c r="A559" s="150">
        <v>2070899</v>
      </c>
      <c r="B559" s="153" t="s">
        <v>669</v>
      </c>
      <c r="C559" s="152">
        <v>0</v>
      </c>
    </row>
    <row r="560" spans="1:3" ht="15.75" customHeight="1">
      <c r="A560" s="150">
        <v>20799</v>
      </c>
      <c r="B560" s="151" t="s">
        <v>670</v>
      </c>
      <c r="C560" s="152">
        <f>SUM(C561:C563)</f>
        <v>0</v>
      </c>
    </row>
    <row r="561" spans="1:3" ht="15.75" customHeight="1">
      <c r="A561" s="150">
        <v>2079902</v>
      </c>
      <c r="B561" s="153" t="s">
        <v>671</v>
      </c>
      <c r="C561" s="152">
        <v>0</v>
      </c>
    </row>
    <row r="562" spans="1:3" ht="15.75" customHeight="1">
      <c r="A562" s="150">
        <v>2079903</v>
      </c>
      <c r="B562" s="153" t="s">
        <v>672</v>
      </c>
      <c r="C562" s="152">
        <v>0</v>
      </c>
    </row>
    <row r="563" spans="1:3" ht="15.75" customHeight="1">
      <c r="A563" s="150">
        <v>2079999</v>
      </c>
      <c r="B563" s="153" t="s">
        <v>673</v>
      </c>
      <c r="C563" s="152">
        <v>0</v>
      </c>
    </row>
    <row r="564" spans="1:3" ht="15.75" customHeight="1">
      <c r="A564" s="150">
        <v>208</v>
      </c>
      <c r="B564" s="151" t="s">
        <v>674</v>
      </c>
      <c r="C564" s="152">
        <f>C565+C579+C587+C589+C598+C602+C612+C620+C627+C634+C643+C648+C651+C654+C657+C660+C663+C667+C672+C680</f>
        <v>24396</v>
      </c>
    </row>
    <row r="565" spans="1:3" ht="15.75" customHeight="1">
      <c r="A565" s="150">
        <v>20801</v>
      </c>
      <c r="B565" s="151" t="s">
        <v>675</v>
      </c>
      <c r="C565" s="152">
        <f>SUM(C566:C578)</f>
        <v>1008</v>
      </c>
    </row>
    <row r="566" spans="1:3" ht="15.75" customHeight="1">
      <c r="A566" s="150">
        <v>2080101</v>
      </c>
      <c r="B566" s="153" t="s">
        <v>294</v>
      </c>
      <c r="C566" s="152">
        <v>233</v>
      </c>
    </row>
    <row r="567" spans="1:3" ht="15.75" customHeight="1">
      <c r="A567" s="150">
        <v>2080102</v>
      </c>
      <c r="B567" s="153" t="s">
        <v>295</v>
      </c>
      <c r="C567" s="152">
        <v>0</v>
      </c>
    </row>
    <row r="568" spans="1:3" ht="15.75" customHeight="1">
      <c r="A568" s="150">
        <v>2080103</v>
      </c>
      <c r="B568" s="153" t="s">
        <v>296</v>
      </c>
      <c r="C568" s="152">
        <v>0</v>
      </c>
    </row>
    <row r="569" spans="1:3" ht="15.75" customHeight="1">
      <c r="A569" s="150">
        <v>2080104</v>
      </c>
      <c r="B569" s="153" t="s">
        <v>676</v>
      </c>
      <c r="C569" s="152">
        <v>158</v>
      </c>
    </row>
    <row r="570" spans="1:3" ht="15.75" customHeight="1">
      <c r="A570" s="150">
        <v>2080105</v>
      </c>
      <c r="B570" s="153" t="s">
        <v>677</v>
      </c>
      <c r="C570" s="152">
        <v>47</v>
      </c>
    </row>
    <row r="571" spans="1:3" ht="15.75" customHeight="1">
      <c r="A571" s="150">
        <v>2080106</v>
      </c>
      <c r="B571" s="153" t="s">
        <v>678</v>
      </c>
      <c r="C571" s="152">
        <v>0</v>
      </c>
    </row>
    <row r="572" spans="1:3" ht="15.75" customHeight="1">
      <c r="A572" s="150">
        <v>2080107</v>
      </c>
      <c r="B572" s="153" t="s">
        <v>679</v>
      </c>
      <c r="C572" s="152">
        <v>0</v>
      </c>
    </row>
    <row r="573" spans="1:3" ht="15.75" customHeight="1">
      <c r="A573" s="150">
        <v>2080108</v>
      </c>
      <c r="B573" s="153" t="s">
        <v>335</v>
      </c>
      <c r="C573" s="152">
        <v>0</v>
      </c>
    </row>
    <row r="574" spans="1:3" ht="15.75" customHeight="1">
      <c r="A574" s="150">
        <v>2080109</v>
      </c>
      <c r="B574" s="153" t="s">
        <v>680</v>
      </c>
      <c r="C574" s="152">
        <v>283</v>
      </c>
    </row>
    <row r="575" spans="1:3" ht="15.75" customHeight="1">
      <c r="A575" s="150">
        <v>2080110</v>
      </c>
      <c r="B575" s="153" t="s">
        <v>681</v>
      </c>
      <c r="C575" s="152">
        <v>0</v>
      </c>
    </row>
    <row r="576" spans="1:3" ht="15.75" customHeight="1">
      <c r="A576" s="150">
        <v>2080111</v>
      </c>
      <c r="B576" s="153" t="s">
        <v>682</v>
      </c>
      <c r="C576" s="152">
        <v>247</v>
      </c>
    </row>
    <row r="577" spans="1:3" ht="15.75" customHeight="1">
      <c r="A577" s="150">
        <v>2080112</v>
      </c>
      <c r="B577" s="153" t="s">
        <v>683</v>
      </c>
      <c r="C577" s="152">
        <v>40</v>
      </c>
    </row>
    <row r="578" spans="1:3" ht="15.75" customHeight="1">
      <c r="A578" s="150">
        <v>2080199</v>
      </c>
      <c r="B578" s="153" t="s">
        <v>684</v>
      </c>
      <c r="C578" s="152">
        <v>0</v>
      </c>
    </row>
    <row r="579" spans="1:3" ht="15.75" customHeight="1">
      <c r="A579" s="150">
        <v>20802</v>
      </c>
      <c r="B579" s="151" t="s">
        <v>685</v>
      </c>
      <c r="C579" s="152">
        <f>SUM(C580:C586)</f>
        <v>674</v>
      </c>
    </row>
    <row r="580" spans="1:3" ht="15.75" customHeight="1">
      <c r="A580" s="150">
        <v>2080201</v>
      </c>
      <c r="B580" s="153" t="s">
        <v>294</v>
      </c>
      <c r="C580" s="152">
        <v>173</v>
      </c>
    </row>
    <row r="581" spans="1:3" ht="15.75" customHeight="1">
      <c r="A581" s="150">
        <v>2080202</v>
      </c>
      <c r="B581" s="153" t="s">
        <v>295</v>
      </c>
      <c r="C581" s="152">
        <v>0</v>
      </c>
    </row>
    <row r="582" spans="1:3" ht="15.75" customHeight="1">
      <c r="A582" s="150">
        <v>2080203</v>
      </c>
      <c r="B582" s="153" t="s">
        <v>296</v>
      </c>
      <c r="C582" s="152">
        <v>0</v>
      </c>
    </row>
    <row r="583" spans="1:3" ht="15.75" customHeight="1">
      <c r="A583" s="150">
        <v>2080206</v>
      </c>
      <c r="B583" s="153" t="s">
        <v>686</v>
      </c>
      <c r="C583" s="152">
        <v>0</v>
      </c>
    </row>
    <row r="584" spans="1:3" ht="15.75" customHeight="1">
      <c r="A584" s="150">
        <v>2080207</v>
      </c>
      <c r="B584" s="153" t="s">
        <v>687</v>
      </c>
      <c r="C584" s="152">
        <v>63</v>
      </c>
    </row>
    <row r="585" spans="1:3" ht="15.75" customHeight="1">
      <c r="A585" s="150">
        <v>2080208</v>
      </c>
      <c r="B585" s="153" t="s">
        <v>688</v>
      </c>
      <c r="C585" s="152">
        <v>150</v>
      </c>
    </row>
    <row r="586" spans="1:3" ht="15.75" customHeight="1">
      <c r="A586" s="150">
        <v>2080299</v>
      </c>
      <c r="B586" s="153" t="s">
        <v>689</v>
      </c>
      <c r="C586" s="152">
        <v>288</v>
      </c>
    </row>
    <row r="587" spans="1:3" ht="15.75" customHeight="1">
      <c r="A587" s="150">
        <v>20804</v>
      </c>
      <c r="B587" s="151" t="s">
        <v>690</v>
      </c>
      <c r="C587" s="152">
        <f>C588</f>
        <v>0</v>
      </c>
    </row>
    <row r="588" spans="1:3" ht="15.75" customHeight="1">
      <c r="A588" s="150">
        <v>2080402</v>
      </c>
      <c r="B588" s="153" t="s">
        <v>691</v>
      </c>
      <c r="C588" s="152">
        <v>0</v>
      </c>
    </row>
    <row r="589" spans="1:3" ht="15.75" customHeight="1">
      <c r="A589" s="150">
        <v>20805</v>
      </c>
      <c r="B589" s="151" t="s">
        <v>692</v>
      </c>
      <c r="C589" s="152">
        <f>SUM(C590:C597)</f>
        <v>14113</v>
      </c>
    </row>
    <row r="590" spans="1:3" ht="15.75" customHeight="1">
      <c r="A590" s="150">
        <v>2080501</v>
      </c>
      <c r="B590" s="153" t="s">
        <v>693</v>
      </c>
      <c r="C590" s="152">
        <v>0</v>
      </c>
    </row>
    <row r="591" spans="1:3" ht="15.75" customHeight="1">
      <c r="A591" s="150">
        <v>2080502</v>
      </c>
      <c r="B591" s="153" t="s">
        <v>694</v>
      </c>
      <c r="C591" s="152">
        <v>2322</v>
      </c>
    </row>
    <row r="592" spans="1:3" ht="15.75" customHeight="1">
      <c r="A592" s="150">
        <v>2080503</v>
      </c>
      <c r="B592" s="153" t="s">
        <v>695</v>
      </c>
      <c r="C592" s="152">
        <v>591</v>
      </c>
    </row>
    <row r="593" spans="1:3" ht="15.75" customHeight="1">
      <c r="A593" s="150">
        <v>2080504</v>
      </c>
      <c r="B593" s="153" t="s">
        <v>696</v>
      </c>
      <c r="C593" s="152">
        <v>0</v>
      </c>
    </row>
    <row r="594" spans="1:3" ht="15.75" customHeight="1">
      <c r="A594" s="150">
        <v>2080505</v>
      </c>
      <c r="B594" s="153" t="s">
        <v>697</v>
      </c>
      <c r="C594" s="152">
        <v>10200</v>
      </c>
    </row>
    <row r="595" spans="1:3" ht="15.75" customHeight="1">
      <c r="A595" s="150">
        <v>2080506</v>
      </c>
      <c r="B595" s="153" t="s">
        <v>698</v>
      </c>
      <c r="C595" s="152">
        <v>1000</v>
      </c>
    </row>
    <row r="596" spans="1:3" ht="15.75" customHeight="1">
      <c r="A596" s="150">
        <v>2080507</v>
      </c>
      <c r="B596" s="153" t="s">
        <v>699</v>
      </c>
      <c r="C596" s="152">
        <v>0</v>
      </c>
    </row>
    <row r="597" spans="1:3" ht="15.75" customHeight="1">
      <c r="A597" s="150">
        <v>2080599</v>
      </c>
      <c r="B597" s="153" t="s">
        <v>700</v>
      </c>
      <c r="C597" s="152">
        <v>0</v>
      </c>
    </row>
    <row r="598" spans="1:3" ht="15.75" customHeight="1">
      <c r="A598" s="150">
        <v>20806</v>
      </c>
      <c r="B598" s="151" t="s">
        <v>701</v>
      </c>
      <c r="C598" s="152">
        <f>SUM(C599:C601)</f>
        <v>389</v>
      </c>
    </row>
    <row r="599" spans="1:3" ht="15.75" customHeight="1">
      <c r="A599" s="150">
        <v>2080601</v>
      </c>
      <c r="B599" s="153" t="s">
        <v>702</v>
      </c>
      <c r="C599" s="152">
        <v>0</v>
      </c>
    </row>
    <row r="600" spans="1:3" ht="15.75" customHeight="1">
      <c r="A600" s="150">
        <v>2080602</v>
      </c>
      <c r="B600" s="153" t="s">
        <v>703</v>
      </c>
      <c r="C600" s="152">
        <v>0</v>
      </c>
    </row>
    <row r="601" spans="1:3" ht="15.75" customHeight="1">
      <c r="A601" s="150">
        <v>2080699</v>
      </c>
      <c r="B601" s="153" t="s">
        <v>704</v>
      </c>
      <c r="C601" s="152">
        <v>389</v>
      </c>
    </row>
    <row r="602" spans="1:3" ht="15.75" customHeight="1">
      <c r="A602" s="150">
        <v>20807</v>
      </c>
      <c r="B602" s="151" t="s">
        <v>705</v>
      </c>
      <c r="C602" s="152">
        <f>SUM(C603:C611)</f>
        <v>2850</v>
      </c>
    </row>
    <row r="603" spans="1:3" ht="15.75" customHeight="1">
      <c r="A603" s="150">
        <v>2080701</v>
      </c>
      <c r="B603" s="153" t="s">
        <v>706</v>
      </c>
      <c r="C603" s="152">
        <v>0</v>
      </c>
    </row>
    <row r="604" spans="1:3" ht="15.75" customHeight="1">
      <c r="A604" s="150">
        <v>2080702</v>
      </c>
      <c r="B604" s="153" t="s">
        <v>707</v>
      </c>
      <c r="C604" s="152">
        <v>0</v>
      </c>
    </row>
    <row r="605" spans="1:3" ht="15.75" customHeight="1">
      <c r="A605" s="150">
        <v>2080704</v>
      </c>
      <c r="B605" s="153" t="s">
        <v>708</v>
      </c>
      <c r="C605" s="152">
        <v>0</v>
      </c>
    </row>
    <row r="606" spans="1:3" ht="15.75" customHeight="1">
      <c r="A606" s="150">
        <v>2080705</v>
      </c>
      <c r="B606" s="153" t="s">
        <v>709</v>
      </c>
      <c r="C606" s="152">
        <v>2825</v>
      </c>
    </row>
    <row r="607" spans="1:3" ht="15.75" customHeight="1">
      <c r="A607" s="150">
        <v>2080709</v>
      </c>
      <c r="B607" s="153" t="s">
        <v>710</v>
      </c>
      <c r="C607" s="152">
        <v>0</v>
      </c>
    </row>
    <row r="608" spans="1:3" ht="15.75" customHeight="1">
      <c r="A608" s="150">
        <v>2080711</v>
      </c>
      <c r="B608" s="153" t="s">
        <v>711</v>
      </c>
      <c r="C608" s="152">
        <v>25</v>
      </c>
    </row>
    <row r="609" spans="1:3" ht="15.75" customHeight="1">
      <c r="A609" s="150">
        <v>2080712</v>
      </c>
      <c r="B609" s="153" t="s">
        <v>712</v>
      </c>
      <c r="C609" s="152">
        <v>0</v>
      </c>
    </row>
    <row r="610" spans="1:3" ht="15.75" customHeight="1">
      <c r="A610" s="150">
        <v>2080713</v>
      </c>
      <c r="B610" s="153" t="s">
        <v>713</v>
      </c>
      <c r="C610" s="152">
        <v>0</v>
      </c>
    </row>
    <row r="611" spans="1:3" ht="15.75" customHeight="1">
      <c r="A611" s="150">
        <v>2080799</v>
      </c>
      <c r="B611" s="153" t="s">
        <v>714</v>
      </c>
      <c r="C611" s="152">
        <v>0</v>
      </c>
    </row>
    <row r="612" spans="1:3" ht="15.75" customHeight="1">
      <c r="A612" s="150">
        <v>20808</v>
      </c>
      <c r="B612" s="151" t="s">
        <v>715</v>
      </c>
      <c r="C612" s="152">
        <f>SUM(C613:C619)</f>
        <v>854</v>
      </c>
    </row>
    <row r="613" spans="1:3" ht="15.75" customHeight="1">
      <c r="A613" s="150">
        <v>2080801</v>
      </c>
      <c r="B613" s="153" t="s">
        <v>716</v>
      </c>
      <c r="C613" s="152">
        <v>800</v>
      </c>
    </row>
    <row r="614" spans="1:3" ht="15.75" customHeight="1">
      <c r="A614" s="150">
        <v>2080802</v>
      </c>
      <c r="B614" s="153" t="s">
        <v>717</v>
      </c>
      <c r="C614" s="152">
        <v>0</v>
      </c>
    </row>
    <row r="615" spans="1:3" ht="15.75" customHeight="1">
      <c r="A615" s="150">
        <v>2080803</v>
      </c>
      <c r="B615" s="153" t="s">
        <v>718</v>
      </c>
      <c r="C615" s="152">
        <v>0</v>
      </c>
    </row>
    <row r="616" spans="1:3" ht="15.75" customHeight="1">
      <c r="A616" s="150">
        <v>2080804</v>
      </c>
      <c r="B616" s="153" t="s">
        <v>719</v>
      </c>
      <c r="C616" s="152">
        <v>0</v>
      </c>
    </row>
    <row r="617" spans="1:3" ht="15.75" customHeight="1">
      <c r="A617" s="150">
        <v>2080805</v>
      </c>
      <c r="B617" s="153" t="s">
        <v>720</v>
      </c>
      <c r="C617" s="152">
        <v>0</v>
      </c>
    </row>
    <row r="618" spans="1:3" ht="15.75" customHeight="1">
      <c r="A618" s="150">
        <v>2080806</v>
      </c>
      <c r="B618" s="153" t="s">
        <v>721</v>
      </c>
      <c r="C618" s="152">
        <v>0</v>
      </c>
    </row>
    <row r="619" spans="1:3" ht="15.75" customHeight="1">
      <c r="A619" s="150">
        <v>2080899</v>
      </c>
      <c r="B619" s="153" t="s">
        <v>722</v>
      </c>
      <c r="C619" s="152">
        <v>54</v>
      </c>
    </row>
    <row r="620" spans="1:3" ht="15.75" customHeight="1">
      <c r="A620" s="150">
        <v>20809</v>
      </c>
      <c r="B620" s="151" t="s">
        <v>723</v>
      </c>
      <c r="C620" s="152">
        <f>SUM(C621:C626)</f>
        <v>141</v>
      </c>
    </row>
    <row r="621" spans="1:3" ht="15.75" customHeight="1">
      <c r="A621" s="150">
        <v>2080901</v>
      </c>
      <c r="B621" s="153" t="s">
        <v>724</v>
      </c>
      <c r="C621" s="152">
        <v>141</v>
      </c>
    </row>
    <row r="622" spans="1:3" ht="15.75" customHeight="1">
      <c r="A622" s="150">
        <v>2080902</v>
      </c>
      <c r="B622" s="153" t="s">
        <v>725</v>
      </c>
      <c r="C622" s="152">
        <v>0</v>
      </c>
    </row>
    <row r="623" spans="1:3" ht="15.75" customHeight="1">
      <c r="A623" s="150">
        <v>2080903</v>
      </c>
      <c r="B623" s="153" t="s">
        <v>726</v>
      </c>
      <c r="C623" s="152">
        <v>0</v>
      </c>
    </row>
    <row r="624" spans="1:3" ht="15.75" customHeight="1">
      <c r="A624" s="150">
        <v>2080904</v>
      </c>
      <c r="B624" s="153" t="s">
        <v>727</v>
      </c>
      <c r="C624" s="152">
        <v>0</v>
      </c>
    </row>
    <row r="625" spans="1:3" ht="15.75" customHeight="1">
      <c r="A625" s="150">
        <v>2080905</v>
      </c>
      <c r="B625" s="153" t="s">
        <v>728</v>
      </c>
      <c r="C625" s="152">
        <v>0</v>
      </c>
    </row>
    <row r="626" spans="1:3" ht="15.75" customHeight="1">
      <c r="A626" s="150">
        <v>2080999</v>
      </c>
      <c r="B626" s="153" t="s">
        <v>729</v>
      </c>
      <c r="C626" s="152">
        <v>0</v>
      </c>
    </row>
    <row r="627" spans="1:3" ht="15.75" customHeight="1">
      <c r="A627" s="150">
        <v>20810</v>
      </c>
      <c r="B627" s="151" t="s">
        <v>730</v>
      </c>
      <c r="C627" s="152">
        <f>SUM(C628:C633)</f>
        <v>1432</v>
      </c>
    </row>
    <row r="628" spans="1:3" ht="15.75" customHeight="1">
      <c r="A628" s="150">
        <v>2081001</v>
      </c>
      <c r="B628" s="153" t="s">
        <v>731</v>
      </c>
      <c r="C628" s="152">
        <v>0</v>
      </c>
    </row>
    <row r="629" spans="1:3" ht="15.75" customHeight="1">
      <c r="A629" s="150">
        <v>2081002</v>
      </c>
      <c r="B629" s="153" t="s">
        <v>732</v>
      </c>
      <c r="C629" s="152">
        <v>1432</v>
      </c>
    </row>
    <row r="630" spans="1:3" ht="15.75" customHeight="1">
      <c r="A630" s="150">
        <v>2081003</v>
      </c>
      <c r="B630" s="153" t="s">
        <v>733</v>
      </c>
      <c r="C630" s="152">
        <v>0</v>
      </c>
    </row>
    <row r="631" spans="1:3" ht="15.75" customHeight="1">
      <c r="A631" s="150">
        <v>2081004</v>
      </c>
      <c r="B631" s="153" t="s">
        <v>734</v>
      </c>
      <c r="C631" s="152">
        <v>0</v>
      </c>
    </row>
    <row r="632" spans="1:3" ht="15.75" customHeight="1">
      <c r="A632" s="150">
        <v>2081005</v>
      </c>
      <c r="B632" s="153" t="s">
        <v>735</v>
      </c>
      <c r="C632" s="152">
        <v>0</v>
      </c>
    </row>
    <row r="633" spans="1:3" ht="15.75" customHeight="1">
      <c r="A633" s="150">
        <v>2081099</v>
      </c>
      <c r="B633" s="153" t="s">
        <v>736</v>
      </c>
      <c r="C633" s="152">
        <v>0</v>
      </c>
    </row>
    <row r="634" spans="1:3" ht="15.75" customHeight="1">
      <c r="A634" s="150">
        <v>20811</v>
      </c>
      <c r="B634" s="151" t="s">
        <v>737</v>
      </c>
      <c r="C634" s="152">
        <f>SUM(C635:C642)</f>
        <v>273</v>
      </c>
    </row>
    <row r="635" spans="1:3" ht="15.75" customHeight="1">
      <c r="A635" s="150">
        <v>2081101</v>
      </c>
      <c r="B635" s="153" t="s">
        <v>294</v>
      </c>
      <c r="C635" s="152">
        <v>133</v>
      </c>
    </row>
    <row r="636" spans="1:3" ht="15.75" customHeight="1">
      <c r="A636" s="150">
        <v>2081102</v>
      </c>
      <c r="B636" s="153" t="s">
        <v>295</v>
      </c>
      <c r="C636" s="152">
        <v>0</v>
      </c>
    </row>
    <row r="637" spans="1:3" ht="15.75" customHeight="1">
      <c r="A637" s="150">
        <v>2081103</v>
      </c>
      <c r="B637" s="153" t="s">
        <v>296</v>
      </c>
      <c r="C637" s="152">
        <v>0</v>
      </c>
    </row>
    <row r="638" spans="1:3" ht="15.75" customHeight="1">
      <c r="A638" s="150">
        <v>2081104</v>
      </c>
      <c r="B638" s="153" t="s">
        <v>738</v>
      </c>
      <c r="C638" s="152">
        <v>0</v>
      </c>
    </row>
    <row r="639" spans="1:3" ht="15.75" customHeight="1">
      <c r="A639" s="150">
        <v>2081105</v>
      </c>
      <c r="B639" s="153" t="s">
        <v>739</v>
      </c>
      <c r="C639" s="152">
        <v>0</v>
      </c>
    </row>
    <row r="640" spans="1:3" ht="15.75" customHeight="1">
      <c r="A640" s="150">
        <v>2081106</v>
      </c>
      <c r="B640" s="153" t="s">
        <v>740</v>
      </c>
      <c r="C640" s="152">
        <v>0</v>
      </c>
    </row>
    <row r="641" spans="1:3" ht="15.75" customHeight="1">
      <c r="A641" s="150">
        <v>2081107</v>
      </c>
      <c r="B641" s="153" t="s">
        <v>741</v>
      </c>
      <c r="C641" s="152">
        <v>140</v>
      </c>
    </row>
    <row r="642" spans="1:3" ht="15.75" customHeight="1">
      <c r="A642" s="150">
        <v>2081199</v>
      </c>
      <c r="B642" s="153" t="s">
        <v>742</v>
      </c>
      <c r="C642" s="152">
        <v>0</v>
      </c>
    </row>
    <row r="643" spans="1:3" ht="15.75" customHeight="1">
      <c r="A643" s="150">
        <v>20816</v>
      </c>
      <c r="B643" s="151" t="s">
        <v>743</v>
      </c>
      <c r="C643" s="152">
        <f>SUM(C644:C647)</f>
        <v>48</v>
      </c>
    </row>
    <row r="644" spans="1:3" ht="15.75" customHeight="1">
      <c r="A644" s="150">
        <v>2081601</v>
      </c>
      <c r="B644" s="153" t="s">
        <v>294</v>
      </c>
      <c r="C644" s="152">
        <v>48</v>
      </c>
    </row>
    <row r="645" spans="1:3" ht="15.75" customHeight="1">
      <c r="A645" s="150">
        <v>2081602</v>
      </c>
      <c r="B645" s="153" t="s">
        <v>295</v>
      </c>
      <c r="C645" s="152">
        <v>0</v>
      </c>
    </row>
    <row r="646" spans="1:3" ht="15.75" customHeight="1">
      <c r="A646" s="150">
        <v>2081603</v>
      </c>
      <c r="B646" s="153" t="s">
        <v>296</v>
      </c>
      <c r="C646" s="152">
        <v>0</v>
      </c>
    </row>
    <row r="647" spans="1:3" ht="15.75" customHeight="1">
      <c r="A647" s="150">
        <v>2081699</v>
      </c>
      <c r="B647" s="153" t="s">
        <v>744</v>
      </c>
      <c r="C647" s="152">
        <v>0</v>
      </c>
    </row>
    <row r="648" spans="1:3" ht="15.75" customHeight="1">
      <c r="A648" s="150">
        <v>20819</v>
      </c>
      <c r="B648" s="151" t="s">
        <v>745</v>
      </c>
      <c r="C648" s="152">
        <f>SUM(C649:C650)</f>
        <v>1372</v>
      </c>
    </row>
    <row r="649" spans="1:3" ht="15.75" customHeight="1">
      <c r="A649" s="150">
        <v>2081901</v>
      </c>
      <c r="B649" s="153" t="s">
        <v>746</v>
      </c>
      <c r="C649" s="152">
        <v>392</v>
      </c>
    </row>
    <row r="650" spans="1:3" ht="15.75" customHeight="1">
      <c r="A650" s="150">
        <v>2081902</v>
      </c>
      <c r="B650" s="153" t="s">
        <v>747</v>
      </c>
      <c r="C650" s="152">
        <v>980</v>
      </c>
    </row>
    <row r="651" spans="1:3" ht="15.75" customHeight="1">
      <c r="A651" s="150">
        <v>20820</v>
      </c>
      <c r="B651" s="151" t="s">
        <v>748</v>
      </c>
      <c r="C651" s="152">
        <f>SUM(C652:C653)</f>
        <v>0</v>
      </c>
    </row>
    <row r="652" spans="1:3" ht="15.75" customHeight="1">
      <c r="A652" s="150">
        <v>2082001</v>
      </c>
      <c r="B652" s="153" t="s">
        <v>749</v>
      </c>
      <c r="C652" s="152">
        <v>0</v>
      </c>
    </row>
    <row r="653" spans="1:3" ht="15.75" customHeight="1">
      <c r="A653" s="150">
        <v>2082002</v>
      </c>
      <c r="B653" s="153" t="s">
        <v>750</v>
      </c>
      <c r="C653" s="152">
        <v>0</v>
      </c>
    </row>
    <row r="654" spans="1:3" ht="15.75" customHeight="1">
      <c r="A654" s="150">
        <v>20821</v>
      </c>
      <c r="B654" s="151" t="s">
        <v>751</v>
      </c>
      <c r="C654" s="152">
        <f>SUM(C655:C656)</f>
        <v>643</v>
      </c>
    </row>
    <row r="655" spans="1:3" ht="15.75" customHeight="1">
      <c r="A655" s="150">
        <v>2082101</v>
      </c>
      <c r="B655" s="153" t="s">
        <v>752</v>
      </c>
      <c r="C655" s="152">
        <v>0</v>
      </c>
    </row>
    <row r="656" spans="1:3" ht="15.75" customHeight="1">
      <c r="A656" s="150">
        <v>2082102</v>
      </c>
      <c r="B656" s="153" t="s">
        <v>753</v>
      </c>
      <c r="C656" s="152">
        <v>643</v>
      </c>
    </row>
    <row r="657" spans="1:3" ht="15.75" customHeight="1">
      <c r="A657" s="150">
        <v>20824</v>
      </c>
      <c r="B657" s="151" t="s">
        <v>754</v>
      </c>
      <c r="C657" s="152">
        <f>SUM(C658:C659)</f>
        <v>0</v>
      </c>
    </row>
    <row r="658" spans="1:3" ht="15.75" customHeight="1">
      <c r="A658" s="150">
        <v>2082401</v>
      </c>
      <c r="B658" s="153" t="s">
        <v>755</v>
      </c>
      <c r="C658" s="152">
        <v>0</v>
      </c>
    </row>
    <row r="659" spans="1:3" ht="15.75" customHeight="1">
      <c r="A659" s="150">
        <v>2082402</v>
      </c>
      <c r="B659" s="153" t="s">
        <v>756</v>
      </c>
      <c r="C659" s="152">
        <v>0</v>
      </c>
    </row>
    <row r="660" spans="1:3" ht="15.75" customHeight="1">
      <c r="A660" s="150">
        <v>20825</v>
      </c>
      <c r="B660" s="151" t="s">
        <v>757</v>
      </c>
      <c r="C660" s="152">
        <f>SUM(C661:C662)</f>
        <v>0</v>
      </c>
    </row>
    <row r="661" spans="1:3" ht="15.75" customHeight="1">
      <c r="A661" s="150">
        <v>2082501</v>
      </c>
      <c r="B661" s="153" t="s">
        <v>758</v>
      </c>
      <c r="C661" s="152">
        <v>0</v>
      </c>
    </row>
    <row r="662" spans="1:3" ht="15.75" customHeight="1">
      <c r="A662" s="150">
        <v>2082502</v>
      </c>
      <c r="B662" s="153" t="s">
        <v>759</v>
      </c>
      <c r="C662" s="152">
        <v>0</v>
      </c>
    </row>
    <row r="663" spans="1:3" ht="15.75" customHeight="1">
      <c r="A663" s="150">
        <v>20826</v>
      </c>
      <c r="B663" s="151" t="s">
        <v>760</v>
      </c>
      <c r="C663" s="152">
        <f>SUM(C664:C666)</f>
        <v>351</v>
      </c>
    </row>
    <row r="664" spans="1:3" ht="15.75" customHeight="1">
      <c r="A664" s="150">
        <v>2082601</v>
      </c>
      <c r="B664" s="153" t="s">
        <v>761</v>
      </c>
      <c r="C664" s="152">
        <v>0</v>
      </c>
    </row>
    <row r="665" spans="1:3" ht="15.75" customHeight="1">
      <c r="A665" s="150">
        <v>2082602</v>
      </c>
      <c r="B665" s="153" t="s">
        <v>762</v>
      </c>
      <c r="C665" s="152">
        <v>351</v>
      </c>
    </row>
    <row r="666" spans="1:3" ht="15.75" customHeight="1">
      <c r="A666" s="150">
        <v>2082699</v>
      </c>
      <c r="B666" s="153" t="s">
        <v>763</v>
      </c>
      <c r="C666" s="152">
        <v>0</v>
      </c>
    </row>
    <row r="667" spans="1:3" ht="15.75" customHeight="1">
      <c r="A667" s="150">
        <v>20827</v>
      </c>
      <c r="B667" s="151" t="s">
        <v>764</v>
      </c>
      <c r="C667" s="152">
        <f>SUM(C668:C671)</f>
        <v>120</v>
      </c>
    </row>
    <row r="668" spans="1:3" ht="15.75" customHeight="1">
      <c r="A668" s="150">
        <v>2082701</v>
      </c>
      <c r="B668" s="153" t="s">
        <v>765</v>
      </c>
      <c r="C668" s="152">
        <v>0</v>
      </c>
    </row>
    <row r="669" spans="1:3" ht="15.75" customHeight="1">
      <c r="A669" s="150">
        <v>2082702</v>
      </c>
      <c r="B669" s="153" t="s">
        <v>766</v>
      </c>
      <c r="C669" s="152">
        <v>120</v>
      </c>
    </row>
    <row r="670" spans="1:3" ht="15.75" customHeight="1">
      <c r="A670" s="150">
        <v>2082703</v>
      </c>
      <c r="B670" s="153" t="s">
        <v>767</v>
      </c>
      <c r="C670" s="152">
        <v>0</v>
      </c>
    </row>
    <row r="671" spans="1:3" ht="15.75" customHeight="1">
      <c r="A671" s="150">
        <v>2082799</v>
      </c>
      <c r="B671" s="153" t="s">
        <v>768</v>
      </c>
      <c r="C671" s="152">
        <v>0</v>
      </c>
    </row>
    <row r="672" spans="1:3" ht="15.75" customHeight="1">
      <c r="A672" s="150">
        <v>20828</v>
      </c>
      <c r="B672" s="151" t="s">
        <v>769</v>
      </c>
      <c r="C672" s="152">
        <f>SUM(C673:C679)</f>
        <v>58</v>
      </c>
    </row>
    <row r="673" spans="1:3" ht="15.75" customHeight="1">
      <c r="A673" s="150">
        <v>2082801</v>
      </c>
      <c r="B673" s="153" t="s">
        <v>294</v>
      </c>
      <c r="C673" s="152">
        <v>0</v>
      </c>
    </row>
    <row r="674" spans="1:3" ht="15.75" customHeight="1">
      <c r="A674" s="150">
        <v>2082802</v>
      </c>
      <c r="B674" s="153" t="s">
        <v>295</v>
      </c>
      <c r="C674" s="152">
        <v>0</v>
      </c>
    </row>
    <row r="675" spans="1:3" ht="15.75" customHeight="1">
      <c r="A675" s="150">
        <v>2082803</v>
      </c>
      <c r="B675" s="153" t="s">
        <v>296</v>
      </c>
      <c r="C675" s="152">
        <v>0</v>
      </c>
    </row>
    <row r="676" spans="1:3" ht="15.75" customHeight="1">
      <c r="A676" s="150">
        <v>2082804</v>
      </c>
      <c r="B676" s="153" t="s">
        <v>770</v>
      </c>
      <c r="C676" s="152">
        <v>0</v>
      </c>
    </row>
    <row r="677" spans="1:3" ht="15.75" customHeight="1">
      <c r="A677" s="150">
        <v>2082805</v>
      </c>
      <c r="B677" s="153" t="s">
        <v>771</v>
      </c>
      <c r="C677" s="152">
        <v>0</v>
      </c>
    </row>
    <row r="678" spans="1:3" ht="15.75" customHeight="1">
      <c r="A678" s="150">
        <v>2082850</v>
      </c>
      <c r="B678" s="153" t="s">
        <v>303</v>
      </c>
      <c r="C678" s="152">
        <v>58</v>
      </c>
    </row>
    <row r="679" spans="1:3" ht="15.75" customHeight="1">
      <c r="A679" s="150">
        <v>2082899</v>
      </c>
      <c r="B679" s="153" t="s">
        <v>772</v>
      </c>
      <c r="C679" s="152">
        <v>0</v>
      </c>
    </row>
    <row r="680" spans="1:3" ht="15.75" customHeight="1">
      <c r="A680" s="150">
        <v>20899</v>
      </c>
      <c r="B680" s="151" t="s">
        <v>773</v>
      </c>
      <c r="C680" s="152">
        <f>C681</f>
        <v>70</v>
      </c>
    </row>
    <row r="681" spans="1:3" ht="15.75" customHeight="1">
      <c r="A681" s="150">
        <v>2089901</v>
      </c>
      <c r="B681" s="153" t="s">
        <v>774</v>
      </c>
      <c r="C681" s="152">
        <v>70</v>
      </c>
    </row>
    <row r="682" spans="1:3" ht="15.75" customHeight="1">
      <c r="A682" s="150">
        <v>210</v>
      </c>
      <c r="B682" s="151" t="s">
        <v>775</v>
      </c>
      <c r="C682" s="152">
        <f>C683+C688+C701+C705+C717+C720+C724+C729+C733+C737+C740+C749+C751</f>
        <v>9451</v>
      </c>
    </row>
    <row r="683" spans="1:3" ht="15.75" customHeight="1">
      <c r="A683" s="150">
        <v>21001</v>
      </c>
      <c r="B683" s="151" t="s">
        <v>776</v>
      </c>
      <c r="C683" s="152">
        <f>SUM(C684:C687)</f>
        <v>503</v>
      </c>
    </row>
    <row r="684" spans="1:3" ht="15.75" customHeight="1">
      <c r="A684" s="150">
        <v>2100101</v>
      </c>
      <c r="B684" s="153" t="s">
        <v>294</v>
      </c>
      <c r="C684" s="152">
        <v>235</v>
      </c>
    </row>
    <row r="685" spans="1:3" ht="15.75" customHeight="1">
      <c r="A685" s="150">
        <v>2100102</v>
      </c>
      <c r="B685" s="153" t="s">
        <v>295</v>
      </c>
      <c r="C685" s="152">
        <v>0</v>
      </c>
    </row>
    <row r="686" spans="1:3" ht="15.75" customHeight="1">
      <c r="A686" s="150">
        <v>2100103</v>
      </c>
      <c r="B686" s="153" t="s">
        <v>296</v>
      </c>
      <c r="C686" s="152">
        <v>0</v>
      </c>
    </row>
    <row r="687" spans="1:3" ht="15.75" customHeight="1">
      <c r="A687" s="150">
        <v>2100199</v>
      </c>
      <c r="B687" s="153" t="s">
        <v>777</v>
      </c>
      <c r="C687" s="152">
        <v>268</v>
      </c>
    </row>
    <row r="688" spans="1:3" ht="15.75" customHeight="1">
      <c r="A688" s="150">
        <v>21002</v>
      </c>
      <c r="B688" s="151" t="s">
        <v>778</v>
      </c>
      <c r="C688" s="152">
        <f>SUM(C689:C700)</f>
        <v>2337</v>
      </c>
    </row>
    <row r="689" spans="1:3" ht="15.75" customHeight="1">
      <c r="A689" s="150">
        <v>2100201</v>
      </c>
      <c r="B689" s="153" t="s">
        <v>779</v>
      </c>
      <c r="C689" s="152">
        <v>1577</v>
      </c>
    </row>
    <row r="690" spans="1:3" ht="15.75" customHeight="1">
      <c r="A690" s="150">
        <v>2100202</v>
      </c>
      <c r="B690" s="153" t="s">
        <v>780</v>
      </c>
      <c r="C690" s="152">
        <v>760</v>
      </c>
    </row>
    <row r="691" spans="1:3" ht="15.75" customHeight="1">
      <c r="A691" s="150">
        <v>2100203</v>
      </c>
      <c r="B691" s="153" t="s">
        <v>781</v>
      </c>
      <c r="C691" s="152">
        <v>0</v>
      </c>
    </row>
    <row r="692" spans="1:3" ht="15.75" customHeight="1">
      <c r="A692" s="150">
        <v>2100204</v>
      </c>
      <c r="B692" s="153" t="s">
        <v>782</v>
      </c>
      <c r="C692" s="152">
        <v>0</v>
      </c>
    </row>
    <row r="693" spans="1:3" ht="15.75" customHeight="1">
      <c r="A693" s="150">
        <v>2100205</v>
      </c>
      <c r="B693" s="153" t="s">
        <v>783</v>
      </c>
      <c r="C693" s="152">
        <v>0</v>
      </c>
    </row>
    <row r="694" spans="1:3" ht="15.75" customHeight="1">
      <c r="A694" s="150">
        <v>2100206</v>
      </c>
      <c r="B694" s="153" t="s">
        <v>784</v>
      </c>
      <c r="C694" s="152">
        <v>0</v>
      </c>
    </row>
    <row r="695" spans="1:3" ht="15.75" customHeight="1">
      <c r="A695" s="150">
        <v>2100207</v>
      </c>
      <c r="B695" s="153" t="s">
        <v>785</v>
      </c>
      <c r="C695" s="152">
        <v>0</v>
      </c>
    </row>
    <row r="696" spans="1:3" ht="15.75" customHeight="1">
      <c r="A696" s="150">
        <v>2100208</v>
      </c>
      <c r="B696" s="153" t="s">
        <v>786</v>
      </c>
      <c r="C696" s="152">
        <v>0</v>
      </c>
    </row>
    <row r="697" spans="1:3" ht="15.75" customHeight="1">
      <c r="A697" s="150">
        <v>2100209</v>
      </c>
      <c r="B697" s="153" t="s">
        <v>787</v>
      </c>
      <c r="C697" s="152">
        <v>0</v>
      </c>
    </row>
    <row r="698" spans="1:3" ht="15.75" customHeight="1">
      <c r="A698" s="150">
        <v>2100210</v>
      </c>
      <c r="B698" s="153" t="s">
        <v>788</v>
      </c>
      <c r="C698" s="152">
        <v>0</v>
      </c>
    </row>
    <row r="699" spans="1:3" ht="15.75" customHeight="1">
      <c r="A699" s="150">
        <v>2100211</v>
      </c>
      <c r="B699" s="153" t="s">
        <v>789</v>
      </c>
      <c r="C699" s="152">
        <v>0</v>
      </c>
    </row>
    <row r="700" spans="1:3" ht="15.75" customHeight="1">
      <c r="A700" s="150">
        <v>2100299</v>
      </c>
      <c r="B700" s="153" t="s">
        <v>790</v>
      </c>
      <c r="C700" s="152">
        <v>0</v>
      </c>
    </row>
    <row r="701" spans="1:3" ht="15.75" customHeight="1">
      <c r="A701" s="150">
        <v>21003</v>
      </c>
      <c r="B701" s="151" t="s">
        <v>791</v>
      </c>
      <c r="C701" s="152">
        <f>SUM(C702:C704)</f>
        <v>1343</v>
      </c>
    </row>
    <row r="702" spans="1:3" ht="15.75" customHeight="1">
      <c r="A702" s="150">
        <v>2100301</v>
      </c>
      <c r="B702" s="153" t="s">
        <v>792</v>
      </c>
      <c r="C702" s="152">
        <v>0</v>
      </c>
    </row>
    <row r="703" spans="1:3" ht="15.75" customHeight="1">
      <c r="A703" s="150">
        <v>2100302</v>
      </c>
      <c r="B703" s="153" t="s">
        <v>793</v>
      </c>
      <c r="C703" s="152">
        <v>1343</v>
      </c>
    </row>
    <row r="704" spans="1:3" ht="15.75" customHeight="1">
      <c r="A704" s="150">
        <v>2100399</v>
      </c>
      <c r="B704" s="153" t="s">
        <v>794</v>
      </c>
      <c r="C704" s="152">
        <v>0</v>
      </c>
    </row>
    <row r="705" spans="1:3" ht="15.75" customHeight="1">
      <c r="A705" s="150">
        <v>21004</v>
      </c>
      <c r="B705" s="151" t="s">
        <v>795</v>
      </c>
      <c r="C705" s="152">
        <f>SUM(C706:C716)</f>
        <v>1563</v>
      </c>
    </row>
    <row r="706" spans="1:3" ht="15.75" customHeight="1">
      <c r="A706" s="150">
        <v>2100401</v>
      </c>
      <c r="B706" s="153" t="s">
        <v>796</v>
      </c>
      <c r="C706" s="152">
        <v>394</v>
      </c>
    </row>
    <row r="707" spans="1:3" ht="15.75" customHeight="1">
      <c r="A707" s="150">
        <v>2100402</v>
      </c>
      <c r="B707" s="153" t="s">
        <v>797</v>
      </c>
      <c r="C707" s="152">
        <v>178</v>
      </c>
    </row>
    <row r="708" spans="1:3" ht="15.75" customHeight="1">
      <c r="A708" s="150">
        <v>2100403</v>
      </c>
      <c r="B708" s="153" t="s">
        <v>798</v>
      </c>
      <c r="C708" s="152">
        <v>327</v>
      </c>
    </row>
    <row r="709" spans="1:3" ht="15.75" customHeight="1">
      <c r="A709" s="150">
        <v>2100404</v>
      </c>
      <c r="B709" s="153" t="s">
        <v>799</v>
      </c>
      <c r="C709" s="152">
        <v>0</v>
      </c>
    </row>
    <row r="710" spans="1:3" ht="15.75" customHeight="1">
      <c r="A710" s="150">
        <v>2100405</v>
      </c>
      <c r="B710" s="153" t="s">
        <v>800</v>
      </c>
      <c r="C710" s="152">
        <v>0</v>
      </c>
    </row>
    <row r="711" spans="1:3" ht="15.75" customHeight="1">
      <c r="A711" s="150">
        <v>2100406</v>
      </c>
      <c r="B711" s="153" t="s">
        <v>801</v>
      </c>
      <c r="C711" s="152">
        <v>48</v>
      </c>
    </row>
    <row r="712" spans="1:3" ht="15.75" customHeight="1">
      <c r="A712" s="150">
        <v>2100407</v>
      </c>
      <c r="B712" s="153" t="s">
        <v>802</v>
      </c>
      <c r="C712" s="152">
        <v>588</v>
      </c>
    </row>
    <row r="713" spans="1:3" ht="15.75" customHeight="1">
      <c r="A713" s="150">
        <v>2100408</v>
      </c>
      <c r="B713" s="153" t="s">
        <v>803</v>
      </c>
      <c r="C713" s="152">
        <v>0</v>
      </c>
    </row>
    <row r="714" spans="1:3" ht="15.75" customHeight="1">
      <c r="A714" s="150">
        <v>2100409</v>
      </c>
      <c r="B714" s="153" t="s">
        <v>804</v>
      </c>
      <c r="C714" s="152">
        <v>28</v>
      </c>
    </row>
    <row r="715" spans="1:3" ht="15.75" customHeight="1">
      <c r="A715" s="150">
        <v>2100410</v>
      </c>
      <c r="B715" s="153" t="s">
        <v>805</v>
      </c>
      <c r="C715" s="152">
        <v>0</v>
      </c>
    </row>
    <row r="716" spans="1:3" ht="15.75" customHeight="1">
      <c r="A716" s="150">
        <v>2100499</v>
      </c>
      <c r="B716" s="153" t="s">
        <v>806</v>
      </c>
      <c r="C716" s="152">
        <v>0</v>
      </c>
    </row>
    <row r="717" spans="1:3" ht="15.75" customHeight="1">
      <c r="A717" s="150">
        <v>21006</v>
      </c>
      <c r="B717" s="151" t="s">
        <v>807</v>
      </c>
      <c r="C717" s="152">
        <f>SUM(C718:C719)</f>
        <v>0</v>
      </c>
    </row>
    <row r="718" spans="1:3" ht="15.75" customHeight="1">
      <c r="A718" s="150">
        <v>2100601</v>
      </c>
      <c r="B718" s="153" t="s">
        <v>808</v>
      </c>
      <c r="C718" s="152">
        <v>0</v>
      </c>
    </row>
    <row r="719" spans="1:3" ht="15.75" customHeight="1">
      <c r="A719" s="150">
        <v>2100699</v>
      </c>
      <c r="B719" s="153" t="s">
        <v>809</v>
      </c>
      <c r="C719" s="152">
        <v>0</v>
      </c>
    </row>
    <row r="720" spans="1:3" ht="15.75" customHeight="1">
      <c r="A720" s="150">
        <v>21007</v>
      </c>
      <c r="B720" s="151" t="s">
        <v>810</v>
      </c>
      <c r="C720" s="152">
        <f>SUM(C721:C723)</f>
        <v>1345</v>
      </c>
    </row>
    <row r="721" spans="1:3" ht="15.75" customHeight="1">
      <c r="A721" s="150">
        <v>2100716</v>
      </c>
      <c r="B721" s="153" t="s">
        <v>811</v>
      </c>
      <c r="C721" s="152">
        <v>832</v>
      </c>
    </row>
    <row r="722" spans="1:3" ht="15.75" customHeight="1">
      <c r="A722" s="150">
        <v>2100717</v>
      </c>
      <c r="B722" s="153" t="s">
        <v>812</v>
      </c>
      <c r="C722" s="152">
        <v>513</v>
      </c>
    </row>
    <row r="723" spans="1:3" ht="15.75" customHeight="1">
      <c r="A723" s="150">
        <v>2100799</v>
      </c>
      <c r="B723" s="153" t="s">
        <v>813</v>
      </c>
      <c r="C723" s="152">
        <v>0</v>
      </c>
    </row>
    <row r="724" spans="1:3" ht="15.75" customHeight="1">
      <c r="A724" s="150">
        <v>21011</v>
      </c>
      <c r="B724" s="151" t="s">
        <v>814</v>
      </c>
      <c r="C724" s="152">
        <f>SUM(C725:C728)</f>
        <v>150</v>
      </c>
    </row>
    <row r="725" spans="1:3" ht="15.75" customHeight="1">
      <c r="A725" s="150">
        <v>2101101</v>
      </c>
      <c r="B725" s="153" t="s">
        <v>815</v>
      </c>
      <c r="C725" s="152">
        <v>150</v>
      </c>
    </row>
    <row r="726" spans="1:3" ht="15.75" customHeight="1">
      <c r="A726" s="150">
        <v>2101102</v>
      </c>
      <c r="B726" s="153" t="s">
        <v>816</v>
      </c>
      <c r="C726" s="152">
        <v>0</v>
      </c>
    </row>
    <row r="727" spans="1:3" ht="15.75" customHeight="1">
      <c r="A727" s="150">
        <v>2101103</v>
      </c>
      <c r="B727" s="153" t="s">
        <v>817</v>
      </c>
      <c r="C727" s="152">
        <v>0</v>
      </c>
    </row>
    <row r="728" spans="1:3" ht="15.75" customHeight="1">
      <c r="A728" s="150">
        <v>2101199</v>
      </c>
      <c r="B728" s="153" t="s">
        <v>818</v>
      </c>
      <c r="C728" s="152">
        <v>0</v>
      </c>
    </row>
    <row r="729" spans="1:3" ht="15.75" customHeight="1">
      <c r="A729" s="150">
        <v>21012</v>
      </c>
      <c r="B729" s="151" t="s">
        <v>819</v>
      </c>
      <c r="C729" s="152">
        <f>SUM(C730:C732)</f>
        <v>2052</v>
      </c>
    </row>
    <row r="730" spans="1:3" ht="15.75" customHeight="1">
      <c r="A730" s="150">
        <v>2101201</v>
      </c>
      <c r="B730" s="153" t="s">
        <v>820</v>
      </c>
      <c r="C730" s="152">
        <v>1870</v>
      </c>
    </row>
    <row r="731" spans="1:3" ht="15.75" customHeight="1">
      <c r="A731" s="150">
        <v>2101202</v>
      </c>
      <c r="B731" s="153" t="s">
        <v>821</v>
      </c>
      <c r="C731" s="152">
        <v>182</v>
      </c>
    </row>
    <row r="732" spans="1:3" ht="15.75" customHeight="1">
      <c r="A732" s="150">
        <v>2101299</v>
      </c>
      <c r="B732" s="153" t="s">
        <v>822</v>
      </c>
      <c r="C732" s="152">
        <v>0</v>
      </c>
    </row>
    <row r="733" spans="1:3" ht="15.75" customHeight="1">
      <c r="A733" s="150">
        <v>21013</v>
      </c>
      <c r="B733" s="151" t="s">
        <v>823</v>
      </c>
      <c r="C733" s="152">
        <f>SUM(C734:C736)</f>
        <v>0</v>
      </c>
    </row>
    <row r="734" spans="1:3" ht="15.75" customHeight="1">
      <c r="A734" s="150">
        <v>2101301</v>
      </c>
      <c r="B734" s="153" t="s">
        <v>824</v>
      </c>
      <c r="C734" s="152">
        <v>0</v>
      </c>
    </row>
    <row r="735" spans="1:3" ht="15.75" customHeight="1">
      <c r="A735" s="150">
        <v>2101302</v>
      </c>
      <c r="B735" s="153" t="s">
        <v>825</v>
      </c>
      <c r="C735" s="152">
        <v>0</v>
      </c>
    </row>
    <row r="736" spans="1:3" ht="15.75" customHeight="1">
      <c r="A736" s="150">
        <v>2101399</v>
      </c>
      <c r="B736" s="153" t="s">
        <v>826</v>
      </c>
      <c r="C736" s="152">
        <v>0</v>
      </c>
    </row>
    <row r="737" spans="1:3" ht="15.75" customHeight="1">
      <c r="A737" s="150">
        <v>21014</v>
      </c>
      <c r="B737" s="151" t="s">
        <v>827</v>
      </c>
      <c r="C737" s="152">
        <f>SUM(C738:C739)</f>
        <v>0</v>
      </c>
    </row>
    <row r="738" spans="1:3" ht="15.75" customHeight="1">
      <c r="A738" s="150">
        <v>2101401</v>
      </c>
      <c r="B738" s="153" t="s">
        <v>828</v>
      </c>
      <c r="C738" s="152">
        <v>0</v>
      </c>
    </row>
    <row r="739" spans="1:3" ht="15.75" customHeight="1">
      <c r="A739" s="150">
        <v>2101499</v>
      </c>
      <c r="B739" s="153" t="s">
        <v>829</v>
      </c>
      <c r="C739" s="152">
        <v>0</v>
      </c>
    </row>
    <row r="740" spans="1:3" ht="15.75" customHeight="1">
      <c r="A740" s="150">
        <v>21015</v>
      </c>
      <c r="B740" s="151" t="s">
        <v>830</v>
      </c>
      <c r="C740" s="152">
        <f>SUM(C741:C748)</f>
        <v>158</v>
      </c>
    </row>
    <row r="741" spans="1:3" ht="15.75" customHeight="1">
      <c r="A741" s="150">
        <v>2101501</v>
      </c>
      <c r="B741" s="153" t="s">
        <v>294</v>
      </c>
      <c r="C741" s="152">
        <v>0</v>
      </c>
    </row>
    <row r="742" spans="1:3" ht="15.75" customHeight="1">
      <c r="A742" s="150">
        <v>2101502</v>
      </c>
      <c r="B742" s="153" t="s">
        <v>295</v>
      </c>
      <c r="C742" s="152">
        <v>0</v>
      </c>
    </row>
    <row r="743" spans="1:3" ht="15.75" customHeight="1">
      <c r="A743" s="150">
        <v>2101503</v>
      </c>
      <c r="B743" s="153" t="s">
        <v>296</v>
      </c>
      <c r="C743" s="152">
        <v>0</v>
      </c>
    </row>
    <row r="744" spans="1:3" ht="15.75" customHeight="1">
      <c r="A744" s="150">
        <v>2101504</v>
      </c>
      <c r="B744" s="153" t="s">
        <v>335</v>
      </c>
      <c r="C744" s="152">
        <v>0</v>
      </c>
    </row>
    <row r="745" spans="1:3" ht="15.75" customHeight="1">
      <c r="A745" s="150">
        <v>2101505</v>
      </c>
      <c r="B745" s="153" t="s">
        <v>831</v>
      </c>
      <c r="C745" s="152">
        <v>0</v>
      </c>
    </row>
    <row r="746" spans="1:3" ht="15.75" customHeight="1">
      <c r="A746" s="150">
        <v>2101506</v>
      </c>
      <c r="B746" s="153" t="s">
        <v>832</v>
      </c>
      <c r="C746" s="152">
        <v>0</v>
      </c>
    </row>
    <row r="747" spans="1:3" ht="15.75" customHeight="1">
      <c r="A747" s="150">
        <v>2101550</v>
      </c>
      <c r="B747" s="153" t="s">
        <v>303</v>
      </c>
      <c r="C747" s="152">
        <v>158</v>
      </c>
    </row>
    <row r="748" spans="1:3" ht="15.75" customHeight="1">
      <c r="A748" s="150">
        <v>2101599</v>
      </c>
      <c r="B748" s="153" t="s">
        <v>833</v>
      </c>
      <c r="C748" s="152">
        <v>0</v>
      </c>
    </row>
    <row r="749" spans="1:3" ht="15.75" customHeight="1">
      <c r="A749" s="150">
        <v>21016</v>
      </c>
      <c r="B749" s="151" t="s">
        <v>834</v>
      </c>
      <c r="C749" s="152">
        <f>C750</f>
        <v>0</v>
      </c>
    </row>
    <row r="750" spans="1:3" ht="15.75" customHeight="1">
      <c r="A750" s="150">
        <v>2101601</v>
      </c>
      <c r="B750" s="153" t="s">
        <v>835</v>
      </c>
      <c r="C750" s="152">
        <v>0</v>
      </c>
    </row>
    <row r="751" spans="1:3" ht="15.75" customHeight="1">
      <c r="A751" s="150">
        <v>21099</v>
      </c>
      <c r="B751" s="151" t="s">
        <v>836</v>
      </c>
      <c r="C751" s="152">
        <f>C752</f>
        <v>0</v>
      </c>
    </row>
    <row r="752" spans="1:3" ht="15.75" customHeight="1">
      <c r="A752" s="150">
        <v>2109901</v>
      </c>
      <c r="B752" s="153" t="s">
        <v>837</v>
      </c>
      <c r="C752" s="152">
        <v>0</v>
      </c>
    </row>
    <row r="753" spans="1:3" ht="15.75" customHeight="1">
      <c r="A753" s="150">
        <v>211</v>
      </c>
      <c r="B753" s="151" t="s">
        <v>838</v>
      </c>
      <c r="C753" s="152">
        <f>C754+C764+C768+C776+C782+C789+C795+C798+C801+C803+C805+C811+C813+C815+C830</f>
        <v>440</v>
      </c>
    </row>
    <row r="754" spans="1:3" ht="15.75" customHeight="1">
      <c r="A754" s="150">
        <v>21101</v>
      </c>
      <c r="B754" s="151" t="s">
        <v>839</v>
      </c>
      <c r="C754" s="152">
        <f>SUM(C755:C763)</f>
        <v>0</v>
      </c>
    </row>
    <row r="755" spans="1:3" ht="15.75" customHeight="1">
      <c r="A755" s="150">
        <v>2110101</v>
      </c>
      <c r="B755" s="153" t="s">
        <v>294</v>
      </c>
      <c r="C755" s="152">
        <v>0</v>
      </c>
    </row>
    <row r="756" spans="1:3" ht="15.75" customHeight="1">
      <c r="A756" s="150">
        <v>2110102</v>
      </c>
      <c r="B756" s="153" t="s">
        <v>295</v>
      </c>
      <c r="C756" s="152">
        <v>0</v>
      </c>
    </row>
    <row r="757" spans="1:3" ht="15.75" customHeight="1">
      <c r="A757" s="150">
        <v>2110103</v>
      </c>
      <c r="B757" s="153" t="s">
        <v>296</v>
      </c>
      <c r="C757" s="152">
        <v>0</v>
      </c>
    </row>
    <row r="758" spans="1:3" ht="15.75" customHeight="1">
      <c r="A758" s="150">
        <v>2110104</v>
      </c>
      <c r="B758" s="153" t="s">
        <v>840</v>
      </c>
      <c r="C758" s="152">
        <v>0</v>
      </c>
    </row>
    <row r="759" spans="1:3" ht="15.75" customHeight="1">
      <c r="A759" s="150">
        <v>2110105</v>
      </c>
      <c r="B759" s="153" t="s">
        <v>841</v>
      </c>
      <c r="C759" s="152">
        <v>0</v>
      </c>
    </row>
    <row r="760" spans="1:3" ht="15.75" customHeight="1">
      <c r="A760" s="150">
        <v>2110106</v>
      </c>
      <c r="B760" s="153" t="s">
        <v>842</v>
      </c>
      <c r="C760" s="152">
        <v>0</v>
      </c>
    </row>
    <row r="761" spans="1:3" ht="15.75" customHeight="1">
      <c r="A761" s="150">
        <v>2110107</v>
      </c>
      <c r="B761" s="153" t="s">
        <v>843</v>
      </c>
      <c r="C761" s="152">
        <v>0</v>
      </c>
    </row>
    <row r="762" spans="1:3" ht="15.75" customHeight="1">
      <c r="A762" s="150">
        <v>2110108</v>
      </c>
      <c r="B762" s="153" t="s">
        <v>844</v>
      </c>
      <c r="C762" s="152">
        <v>0</v>
      </c>
    </row>
    <row r="763" spans="1:3" ht="15.75" customHeight="1">
      <c r="A763" s="150">
        <v>2110199</v>
      </c>
      <c r="B763" s="153" t="s">
        <v>845</v>
      </c>
      <c r="C763" s="152">
        <v>0</v>
      </c>
    </row>
    <row r="764" spans="1:3" ht="15.75" customHeight="1">
      <c r="A764" s="150">
        <v>21102</v>
      </c>
      <c r="B764" s="151" t="s">
        <v>846</v>
      </c>
      <c r="C764" s="152">
        <f>SUM(C765:C767)</f>
        <v>0</v>
      </c>
    </row>
    <row r="765" spans="1:3" ht="15.75" customHeight="1">
      <c r="A765" s="150">
        <v>2110203</v>
      </c>
      <c r="B765" s="153" t="s">
        <v>847</v>
      </c>
      <c r="C765" s="152">
        <v>0</v>
      </c>
    </row>
    <row r="766" spans="1:3" ht="15.75" customHeight="1">
      <c r="A766" s="150">
        <v>2110204</v>
      </c>
      <c r="B766" s="153" t="s">
        <v>848</v>
      </c>
      <c r="C766" s="152">
        <v>0</v>
      </c>
    </row>
    <row r="767" spans="1:3" ht="15.75" customHeight="1">
      <c r="A767" s="150">
        <v>2110299</v>
      </c>
      <c r="B767" s="153" t="s">
        <v>849</v>
      </c>
      <c r="C767" s="152">
        <v>0</v>
      </c>
    </row>
    <row r="768" spans="1:3" ht="15.75" customHeight="1">
      <c r="A768" s="150">
        <v>21103</v>
      </c>
      <c r="B768" s="151" t="s">
        <v>850</v>
      </c>
      <c r="C768" s="152">
        <f>SUM(C769:C775)</f>
        <v>440</v>
      </c>
    </row>
    <row r="769" spans="1:3" ht="15.75" customHeight="1">
      <c r="A769" s="150">
        <v>2110301</v>
      </c>
      <c r="B769" s="153" t="s">
        <v>851</v>
      </c>
      <c r="C769" s="152">
        <v>0</v>
      </c>
    </row>
    <row r="770" spans="1:3" ht="15.75" customHeight="1">
      <c r="A770" s="150">
        <v>2110302</v>
      </c>
      <c r="B770" s="153" t="s">
        <v>852</v>
      </c>
      <c r="C770" s="152">
        <v>270</v>
      </c>
    </row>
    <row r="771" spans="1:3" ht="15.75" customHeight="1">
      <c r="A771" s="150">
        <v>2110303</v>
      </c>
      <c r="B771" s="153" t="s">
        <v>853</v>
      </c>
      <c r="C771" s="152">
        <v>0</v>
      </c>
    </row>
    <row r="772" spans="1:3" ht="15.75" customHeight="1">
      <c r="A772" s="150">
        <v>2110304</v>
      </c>
      <c r="B772" s="153" t="s">
        <v>854</v>
      </c>
      <c r="C772" s="152">
        <v>130</v>
      </c>
    </row>
    <row r="773" spans="1:3" ht="15.75" customHeight="1">
      <c r="A773" s="150">
        <v>2110305</v>
      </c>
      <c r="B773" s="153" t="s">
        <v>855</v>
      </c>
      <c r="C773" s="152">
        <v>0</v>
      </c>
    </row>
    <row r="774" spans="1:3" ht="15.75" customHeight="1">
      <c r="A774" s="150">
        <v>2110306</v>
      </c>
      <c r="B774" s="153" t="s">
        <v>856</v>
      </c>
      <c r="C774" s="152">
        <v>0</v>
      </c>
    </row>
    <row r="775" spans="1:3" ht="15.75" customHeight="1">
      <c r="A775" s="150">
        <v>2110399</v>
      </c>
      <c r="B775" s="153" t="s">
        <v>857</v>
      </c>
      <c r="C775" s="152">
        <v>40</v>
      </c>
    </row>
    <row r="776" spans="1:3" ht="15.75" customHeight="1">
      <c r="A776" s="150">
        <v>21104</v>
      </c>
      <c r="B776" s="151" t="s">
        <v>858</v>
      </c>
      <c r="C776" s="152">
        <f>SUM(C777:C781)</f>
        <v>0</v>
      </c>
    </row>
    <row r="777" spans="1:3" ht="15.75" customHeight="1">
      <c r="A777" s="150">
        <v>2110401</v>
      </c>
      <c r="B777" s="153" t="s">
        <v>859</v>
      </c>
      <c r="C777" s="152">
        <v>0</v>
      </c>
    </row>
    <row r="778" spans="1:3" ht="15.75" customHeight="1">
      <c r="A778" s="150">
        <v>2110402</v>
      </c>
      <c r="B778" s="153" t="s">
        <v>860</v>
      </c>
      <c r="C778" s="152">
        <v>0</v>
      </c>
    </row>
    <row r="779" spans="1:3" ht="15.75" customHeight="1">
      <c r="A779" s="150">
        <v>2110403</v>
      </c>
      <c r="B779" s="153" t="s">
        <v>861</v>
      </c>
      <c r="C779" s="152">
        <v>0</v>
      </c>
    </row>
    <row r="780" spans="1:3" ht="15.75" customHeight="1">
      <c r="A780" s="150">
        <v>2110404</v>
      </c>
      <c r="B780" s="153" t="s">
        <v>862</v>
      </c>
      <c r="C780" s="152">
        <v>0</v>
      </c>
    </row>
    <row r="781" spans="1:3" ht="15.75" customHeight="1">
      <c r="A781" s="150">
        <v>2110499</v>
      </c>
      <c r="B781" s="153" t="s">
        <v>863</v>
      </c>
      <c r="C781" s="152">
        <v>0</v>
      </c>
    </row>
    <row r="782" spans="1:3" ht="15.75" customHeight="1">
      <c r="A782" s="150">
        <v>21105</v>
      </c>
      <c r="B782" s="151" t="s">
        <v>864</v>
      </c>
      <c r="C782" s="152">
        <f>SUM(C783:C788)</f>
        <v>0</v>
      </c>
    </row>
    <row r="783" spans="1:3" ht="15.75" customHeight="1">
      <c r="A783" s="150">
        <v>2110501</v>
      </c>
      <c r="B783" s="153" t="s">
        <v>865</v>
      </c>
      <c r="C783" s="152">
        <v>0</v>
      </c>
    </row>
    <row r="784" spans="1:3" ht="15.75" customHeight="1">
      <c r="A784" s="150">
        <v>2110502</v>
      </c>
      <c r="B784" s="153" t="s">
        <v>866</v>
      </c>
      <c r="C784" s="152">
        <v>0</v>
      </c>
    </row>
    <row r="785" spans="1:3" ht="15.75" customHeight="1">
      <c r="A785" s="150">
        <v>2110503</v>
      </c>
      <c r="B785" s="153" t="s">
        <v>867</v>
      </c>
      <c r="C785" s="152">
        <v>0</v>
      </c>
    </row>
    <row r="786" spans="1:3" ht="15.75" customHeight="1">
      <c r="A786" s="150">
        <v>2110506</v>
      </c>
      <c r="B786" s="153" t="s">
        <v>868</v>
      </c>
      <c r="C786" s="152">
        <v>0</v>
      </c>
    </row>
    <row r="787" spans="1:3" ht="15.75" customHeight="1">
      <c r="A787" s="150">
        <v>2110507</v>
      </c>
      <c r="B787" s="153" t="s">
        <v>869</v>
      </c>
      <c r="C787" s="152">
        <v>0</v>
      </c>
    </row>
    <row r="788" spans="1:3" ht="15.75" customHeight="1">
      <c r="A788" s="150">
        <v>2110599</v>
      </c>
      <c r="B788" s="153" t="s">
        <v>870</v>
      </c>
      <c r="C788" s="152">
        <v>0</v>
      </c>
    </row>
    <row r="789" spans="1:3" ht="15.75" customHeight="1">
      <c r="A789" s="150">
        <v>21106</v>
      </c>
      <c r="B789" s="151" t="s">
        <v>871</v>
      </c>
      <c r="C789" s="152">
        <f>SUM(C790:C794)</f>
        <v>0</v>
      </c>
    </row>
    <row r="790" spans="1:3" ht="15.75" customHeight="1">
      <c r="A790" s="150">
        <v>2110602</v>
      </c>
      <c r="B790" s="153" t="s">
        <v>872</v>
      </c>
      <c r="C790" s="152">
        <v>0</v>
      </c>
    </row>
    <row r="791" spans="1:3" ht="15.75" customHeight="1">
      <c r="A791" s="150">
        <v>2110603</v>
      </c>
      <c r="B791" s="153" t="s">
        <v>873</v>
      </c>
      <c r="C791" s="152">
        <v>0</v>
      </c>
    </row>
    <row r="792" spans="1:3" ht="15.75" customHeight="1">
      <c r="A792" s="150">
        <v>2110604</v>
      </c>
      <c r="B792" s="153" t="s">
        <v>874</v>
      </c>
      <c r="C792" s="152">
        <v>0</v>
      </c>
    </row>
    <row r="793" spans="1:3" ht="15.75" customHeight="1">
      <c r="A793" s="150">
        <v>2110605</v>
      </c>
      <c r="B793" s="153" t="s">
        <v>875</v>
      </c>
      <c r="C793" s="152">
        <v>0</v>
      </c>
    </row>
    <row r="794" spans="1:3" ht="15.75" customHeight="1">
      <c r="A794" s="150">
        <v>2110699</v>
      </c>
      <c r="B794" s="153" t="s">
        <v>876</v>
      </c>
      <c r="C794" s="152">
        <v>0</v>
      </c>
    </row>
    <row r="795" spans="1:3" ht="15.75" customHeight="1">
      <c r="A795" s="150">
        <v>21107</v>
      </c>
      <c r="B795" s="151" t="s">
        <v>877</v>
      </c>
      <c r="C795" s="152">
        <f>SUM(C796:C797)</f>
        <v>0</v>
      </c>
    </row>
    <row r="796" spans="1:3" ht="15.75" customHeight="1">
      <c r="A796" s="150">
        <v>2110704</v>
      </c>
      <c r="B796" s="153" t="s">
        <v>878</v>
      </c>
      <c r="C796" s="152">
        <v>0</v>
      </c>
    </row>
    <row r="797" spans="1:3" ht="15.75" customHeight="1">
      <c r="A797" s="150">
        <v>2110799</v>
      </c>
      <c r="B797" s="153" t="s">
        <v>879</v>
      </c>
      <c r="C797" s="152">
        <v>0</v>
      </c>
    </row>
    <row r="798" spans="1:3" ht="15.75" customHeight="1">
      <c r="A798" s="150">
        <v>21108</v>
      </c>
      <c r="B798" s="151" t="s">
        <v>880</v>
      </c>
      <c r="C798" s="152">
        <f>SUM(C799:C800)</f>
        <v>0</v>
      </c>
    </row>
    <row r="799" spans="1:3" ht="15.75" customHeight="1">
      <c r="A799" s="150">
        <v>2110804</v>
      </c>
      <c r="B799" s="153" t="s">
        <v>881</v>
      </c>
      <c r="C799" s="152">
        <v>0</v>
      </c>
    </row>
    <row r="800" spans="1:3" ht="15.75" customHeight="1">
      <c r="A800" s="150">
        <v>2110899</v>
      </c>
      <c r="B800" s="153" t="s">
        <v>882</v>
      </c>
      <c r="C800" s="152">
        <v>0</v>
      </c>
    </row>
    <row r="801" spans="1:3" ht="15.75" customHeight="1">
      <c r="A801" s="150">
        <v>21109</v>
      </c>
      <c r="B801" s="151" t="s">
        <v>883</v>
      </c>
      <c r="C801" s="152">
        <f>C802</f>
        <v>0</v>
      </c>
    </row>
    <row r="802" spans="1:3" ht="15.75" customHeight="1">
      <c r="A802" s="150">
        <v>2110901</v>
      </c>
      <c r="B802" s="153" t="s">
        <v>884</v>
      </c>
      <c r="C802" s="152">
        <v>0</v>
      </c>
    </row>
    <row r="803" spans="1:3" ht="15.75" customHeight="1">
      <c r="A803" s="150">
        <v>21110</v>
      </c>
      <c r="B803" s="151" t="s">
        <v>885</v>
      </c>
      <c r="C803" s="152">
        <f>C804</f>
        <v>0</v>
      </c>
    </row>
    <row r="804" spans="1:3" ht="15.75" customHeight="1">
      <c r="A804" s="150">
        <v>2111001</v>
      </c>
      <c r="B804" s="153" t="s">
        <v>886</v>
      </c>
      <c r="C804" s="152">
        <v>0</v>
      </c>
    </row>
    <row r="805" spans="1:3" ht="15.75" customHeight="1">
      <c r="A805" s="150">
        <v>21111</v>
      </c>
      <c r="B805" s="151" t="s">
        <v>887</v>
      </c>
      <c r="C805" s="152">
        <f>SUM(C806:C810)</f>
        <v>0</v>
      </c>
    </row>
    <row r="806" spans="1:3" ht="15.75" customHeight="1">
      <c r="A806" s="150">
        <v>2111101</v>
      </c>
      <c r="B806" s="153" t="s">
        <v>888</v>
      </c>
      <c r="C806" s="152">
        <v>0</v>
      </c>
    </row>
    <row r="807" spans="1:3" ht="15.75" customHeight="1">
      <c r="A807" s="150">
        <v>2111102</v>
      </c>
      <c r="B807" s="153" t="s">
        <v>889</v>
      </c>
      <c r="C807" s="152">
        <v>0</v>
      </c>
    </row>
    <row r="808" spans="1:3" ht="15.75" customHeight="1">
      <c r="A808" s="150">
        <v>2111103</v>
      </c>
      <c r="B808" s="153" t="s">
        <v>890</v>
      </c>
      <c r="C808" s="152">
        <v>0</v>
      </c>
    </row>
    <row r="809" spans="1:3" ht="15.75" customHeight="1">
      <c r="A809" s="150">
        <v>2111104</v>
      </c>
      <c r="B809" s="153" t="s">
        <v>891</v>
      </c>
      <c r="C809" s="152">
        <v>0</v>
      </c>
    </row>
    <row r="810" spans="1:3" ht="15.75" customHeight="1">
      <c r="A810" s="150">
        <v>2111199</v>
      </c>
      <c r="B810" s="153" t="s">
        <v>892</v>
      </c>
      <c r="C810" s="152">
        <v>0</v>
      </c>
    </row>
    <row r="811" spans="1:3" ht="15.75" customHeight="1">
      <c r="A811" s="150">
        <v>21112</v>
      </c>
      <c r="B811" s="151" t="s">
        <v>893</v>
      </c>
      <c r="C811" s="152">
        <f>C812</f>
        <v>0</v>
      </c>
    </row>
    <row r="812" spans="1:3" ht="15.75" customHeight="1">
      <c r="A812" s="150">
        <v>2111201</v>
      </c>
      <c r="B812" s="153" t="s">
        <v>894</v>
      </c>
      <c r="C812" s="152">
        <v>0</v>
      </c>
    </row>
    <row r="813" spans="1:3" ht="15.75" customHeight="1">
      <c r="A813" s="150">
        <v>21113</v>
      </c>
      <c r="B813" s="151" t="s">
        <v>895</v>
      </c>
      <c r="C813" s="152">
        <f>C814</f>
        <v>0</v>
      </c>
    </row>
    <row r="814" spans="1:3" ht="15.75" customHeight="1">
      <c r="A814" s="150">
        <v>2111301</v>
      </c>
      <c r="B814" s="153" t="s">
        <v>896</v>
      </c>
      <c r="C814" s="152">
        <v>0</v>
      </c>
    </row>
    <row r="815" spans="1:3" ht="15.75" customHeight="1">
      <c r="A815" s="150">
        <v>21114</v>
      </c>
      <c r="B815" s="151" t="s">
        <v>897</v>
      </c>
      <c r="C815" s="152">
        <f>SUM(C816:C829)</f>
        <v>0</v>
      </c>
    </row>
    <row r="816" spans="1:3" ht="15.75" customHeight="1">
      <c r="A816" s="150">
        <v>2111401</v>
      </c>
      <c r="B816" s="153" t="s">
        <v>294</v>
      </c>
      <c r="C816" s="152">
        <v>0</v>
      </c>
    </row>
    <row r="817" spans="1:3" ht="15.75" customHeight="1">
      <c r="A817" s="150">
        <v>2111402</v>
      </c>
      <c r="B817" s="153" t="s">
        <v>295</v>
      </c>
      <c r="C817" s="152">
        <v>0</v>
      </c>
    </row>
    <row r="818" spans="1:3" ht="15.75" customHeight="1">
      <c r="A818" s="150">
        <v>2111403</v>
      </c>
      <c r="B818" s="153" t="s">
        <v>296</v>
      </c>
      <c r="C818" s="152">
        <v>0</v>
      </c>
    </row>
    <row r="819" spans="1:3" ht="15.75" customHeight="1">
      <c r="A819" s="150">
        <v>2111404</v>
      </c>
      <c r="B819" s="153" t="s">
        <v>898</v>
      </c>
      <c r="C819" s="152">
        <v>0</v>
      </c>
    </row>
    <row r="820" spans="1:3" ht="15.75" customHeight="1">
      <c r="A820" s="150">
        <v>2111405</v>
      </c>
      <c r="B820" s="153" t="s">
        <v>899</v>
      </c>
      <c r="C820" s="152">
        <v>0</v>
      </c>
    </row>
    <row r="821" spans="1:3" ht="15.75" customHeight="1">
      <c r="A821" s="150">
        <v>2111406</v>
      </c>
      <c r="B821" s="153" t="s">
        <v>900</v>
      </c>
      <c r="C821" s="152">
        <v>0</v>
      </c>
    </row>
    <row r="822" spans="1:3" ht="15.75" customHeight="1">
      <c r="A822" s="150">
        <v>2111407</v>
      </c>
      <c r="B822" s="153" t="s">
        <v>901</v>
      </c>
      <c r="C822" s="152">
        <v>0</v>
      </c>
    </row>
    <row r="823" spans="1:3" ht="15.75" customHeight="1">
      <c r="A823" s="150">
        <v>2111408</v>
      </c>
      <c r="B823" s="153" t="s">
        <v>902</v>
      </c>
      <c r="C823" s="152">
        <v>0</v>
      </c>
    </row>
    <row r="824" spans="1:3" ht="15.75" customHeight="1">
      <c r="A824" s="150">
        <v>2111409</v>
      </c>
      <c r="B824" s="153" t="s">
        <v>903</v>
      </c>
      <c r="C824" s="152">
        <v>0</v>
      </c>
    </row>
    <row r="825" spans="1:3" ht="15.75" customHeight="1">
      <c r="A825" s="150">
        <v>2111410</v>
      </c>
      <c r="B825" s="153" t="s">
        <v>904</v>
      </c>
      <c r="C825" s="152">
        <v>0</v>
      </c>
    </row>
    <row r="826" spans="1:3" ht="15.75" customHeight="1">
      <c r="A826" s="150">
        <v>2111411</v>
      </c>
      <c r="B826" s="153" t="s">
        <v>335</v>
      </c>
      <c r="C826" s="152">
        <v>0</v>
      </c>
    </row>
    <row r="827" spans="1:3" ht="15.75" customHeight="1">
      <c r="A827" s="150">
        <v>2111413</v>
      </c>
      <c r="B827" s="153" t="s">
        <v>905</v>
      </c>
      <c r="C827" s="152">
        <v>0</v>
      </c>
    </row>
    <row r="828" spans="1:3" ht="15.75" customHeight="1">
      <c r="A828" s="150">
        <v>2111450</v>
      </c>
      <c r="B828" s="153" t="s">
        <v>303</v>
      </c>
      <c r="C828" s="152">
        <v>0</v>
      </c>
    </row>
    <row r="829" spans="1:3" ht="15.75" customHeight="1">
      <c r="A829" s="150">
        <v>2111499</v>
      </c>
      <c r="B829" s="153" t="s">
        <v>906</v>
      </c>
      <c r="C829" s="152">
        <v>0</v>
      </c>
    </row>
    <row r="830" spans="1:3" ht="15.75" customHeight="1">
      <c r="A830" s="150">
        <v>21199</v>
      </c>
      <c r="B830" s="151" t="s">
        <v>907</v>
      </c>
      <c r="C830" s="152">
        <f>C831</f>
        <v>0</v>
      </c>
    </row>
    <row r="831" spans="1:3" ht="15.75" customHeight="1">
      <c r="A831" s="150">
        <v>2119901</v>
      </c>
      <c r="B831" s="153" t="s">
        <v>908</v>
      </c>
      <c r="C831" s="152">
        <v>0</v>
      </c>
    </row>
    <row r="832" spans="1:3" ht="15.75" customHeight="1">
      <c r="A832" s="150">
        <v>212</v>
      </c>
      <c r="B832" s="151" t="s">
        <v>909</v>
      </c>
      <c r="C832" s="152">
        <f>C833+C844+C846+C849+C851+C853</f>
        <v>5140</v>
      </c>
    </row>
    <row r="833" spans="1:3" ht="15.75" customHeight="1">
      <c r="A833" s="150">
        <v>21201</v>
      </c>
      <c r="B833" s="151" t="s">
        <v>910</v>
      </c>
      <c r="C833" s="152">
        <f>SUM(C834:C843)</f>
        <v>825</v>
      </c>
    </row>
    <row r="834" spans="1:3" ht="15.75" customHeight="1">
      <c r="A834" s="150">
        <v>2120101</v>
      </c>
      <c r="B834" s="153" t="s">
        <v>294</v>
      </c>
      <c r="C834" s="152">
        <v>304</v>
      </c>
    </row>
    <row r="835" spans="1:3" ht="15.75" customHeight="1">
      <c r="A835" s="150">
        <v>2120102</v>
      </c>
      <c r="B835" s="153" t="s">
        <v>295</v>
      </c>
      <c r="C835" s="152">
        <v>0</v>
      </c>
    </row>
    <row r="836" spans="1:3" ht="15.75" customHeight="1">
      <c r="A836" s="150">
        <v>2120103</v>
      </c>
      <c r="B836" s="153" t="s">
        <v>296</v>
      </c>
      <c r="C836" s="152">
        <v>0</v>
      </c>
    </row>
    <row r="837" spans="1:3" ht="15.75" customHeight="1">
      <c r="A837" s="150">
        <v>2120104</v>
      </c>
      <c r="B837" s="153" t="s">
        <v>911</v>
      </c>
      <c r="C837" s="152">
        <v>450</v>
      </c>
    </row>
    <row r="838" spans="1:3" ht="15.75" customHeight="1">
      <c r="A838" s="150">
        <v>2120105</v>
      </c>
      <c r="B838" s="153" t="s">
        <v>912</v>
      </c>
      <c r="C838" s="152">
        <v>0</v>
      </c>
    </row>
    <row r="839" spans="1:3" ht="15.75" customHeight="1">
      <c r="A839" s="150">
        <v>2120106</v>
      </c>
      <c r="B839" s="153" t="s">
        <v>913</v>
      </c>
      <c r="C839" s="152">
        <v>0</v>
      </c>
    </row>
    <row r="840" spans="1:3" ht="15.75" customHeight="1">
      <c r="A840" s="150">
        <v>2120107</v>
      </c>
      <c r="B840" s="153" t="s">
        <v>914</v>
      </c>
      <c r="C840" s="152">
        <v>0</v>
      </c>
    </row>
    <row r="841" spans="1:3" ht="15.75" customHeight="1">
      <c r="A841" s="150">
        <v>2120109</v>
      </c>
      <c r="B841" s="153" t="s">
        <v>915</v>
      </c>
      <c r="C841" s="152">
        <v>71</v>
      </c>
    </row>
    <row r="842" spans="1:3" ht="15.75" customHeight="1">
      <c r="A842" s="150">
        <v>2120110</v>
      </c>
      <c r="B842" s="153" t="s">
        <v>916</v>
      </c>
      <c r="C842" s="152">
        <v>0</v>
      </c>
    </row>
    <row r="843" spans="1:3" ht="15.75" customHeight="1">
      <c r="A843" s="150">
        <v>2120199</v>
      </c>
      <c r="B843" s="153" t="s">
        <v>917</v>
      </c>
      <c r="C843" s="152">
        <v>0</v>
      </c>
    </row>
    <row r="844" spans="1:3" ht="15.75" customHeight="1">
      <c r="A844" s="150">
        <v>21202</v>
      </c>
      <c r="B844" s="151" t="s">
        <v>918</v>
      </c>
      <c r="C844" s="152">
        <f>C845</f>
        <v>93</v>
      </c>
    </row>
    <row r="845" spans="1:3" ht="15.75" customHeight="1">
      <c r="A845" s="150">
        <v>2120201</v>
      </c>
      <c r="B845" s="153" t="s">
        <v>919</v>
      </c>
      <c r="C845" s="152">
        <v>93</v>
      </c>
    </row>
    <row r="846" spans="1:3" ht="15.75" customHeight="1">
      <c r="A846" s="150">
        <v>21203</v>
      </c>
      <c r="B846" s="151" t="s">
        <v>920</v>
      </c>
      <c r="C846" s="152">
        <f>SUM(C847:C848)</f>
        <v>3430</v>
      </c>
    </row>
    <row r="847" spans="1:3" ht="15.75" customHeight="1">
      <c r="A847" s="150">
        <v>2120303</v>
      </c>
      <c r="B847" s="153" t="s">
        <v>921</v>
      </c>
      <c r="C847" s="152">
        <v>3300</v>
      </c>
    </row>
    <row r="848" spans="1:3" ht="15.75" customHeight="1">
      <c r="A848" s="150">
        <v>2120399</v>
      </c>
      <c r="B848" s="153" t="s">
        <v>922</v>
      </c>
      <c r="C848" s="152">
        <v>130</v>
      </c>
    </row>
    <row r="849" spans="1:3" ht="15.75" customHeight="1">
      <c r="A849" s="150">
        <v>21205</v>
      </c>
      <c r="B849" s="151" t="s">
        <v>923</v>
      </c>
      <c r="C849" s="152">
        <f>C850</f>
        <v>631</v>
      </c>
    </row>
    <row r="850" spans="1:3" ht="15.75" customHeight="1">
      <c r="A850" s="150">
        <v>2120501</v>
      </c>
      <c r="B850" s="153" t="s">
        <v>924</v>
      </c>
      <c r="C850" s="152">
        <v>631</v>
      </c>
    </row>
    <row r="851" spans="1:3" ht="15.75" customHeight="1">
      <c r="A851" s="150">
        <v>21206</v>
      </c>
      <c r="B851" s="151" t="s">
        <v>925</v>
      </c>
      <c r="C851" s="152">
        <f>C852</f>
        <v>161</v>
      </c>
    </row>
    <row r="852" spans="1:3" ht="15.75" customHeight="1">
      <c r="A852" s="150">
        <v>2120601</v>
      </c>
      <c r="B852" s="153" t="s">
        <v>926</v>
      </c>
      <c r="C852" s="152">
        <v>161</v>
      </c>
    </row>
    <row r="853" spans="1:3" ht="15.75" customHeight="1">
      <c r="A853" s="150">
        <v>21299</v>
      </c>
      <c r="B853" s="151" t="s">
        <v>927</v>
      </c>
      <c r="C853" s="152">
        <f>C854</f>
        <v>0</v>
      </c>
    </row>
    <row r="854" spans="1:3" ht="15.75" customHeight="1">
      <c r="A854" s="150">
        <v>2129901</v>
      </c>
      <c r="B854" s="153" t="s">
        <v>928</v>
      </c>
      <c r="C854" s="152">
        <v>0</v>
      </c>
    </row>
    <row r="855" spans="1:3" ht="15.75" customHeight="1">
      <c r="A855" s="150">
        <v>213</v>
      </c>
      <c r="B855" s="151" t="s">
        <v>929</v>
      </c>
      <c r="C855" s="152">
        <f>C856+C881+C906+C932+C943+C954+C960+C967+C974+C977</f>
        <v>11233</v>
      </c>
    </row>
    <row r="856" spans="1:3" ht="15.75" customHeight="1">
      <c r="A856" s="150">
        <v>21301</v>
      </c>
      <c r="B856" s="151" t="s">
        <v>930</v>
      </c>
      <c r="C856" s="152">
        <f>SUM(C857:C880)</f>
        <v>3484</v>
      </c>
    </row>
    <row r="857" spans="1:3" ht="15.75" customHeight="1">
      <c r="A857" s="150">
        <v>2130101</v>
      </c>
      <c r="B857" s="153" t="s">
        <v>294</v>
      </c>
      <c r="C857" s="152">
        <v>380</v>
      </c>
    </row>
    <row r="858" spans="1:3" ht="15.75" customHeight="1">
      <c r="A858" s="150">
        <v>2130102</v>
      </c>
      <c r="B858" s="153" t="s">
        <v>295</v>
      </c>
      <c r="C858" s="152">
        <v>0</v>
      </c>
    </row>
    <row r="859" spans="1:3" ht="15.75" customHeight="1">
      <c r="A859" s="150">
        <v>2130103</v>
      </c>
      <c r="B859" s="153" t="s">
        <v>296</v>
      </c>
      <c r="C859" s="152">
        <v>0</v>
      </c>
    </row>
    <row r="860" spans="1:3" ht="15.75" customHeight="1">
      <c r="A860" s="150">
        <v>2130104</v>
      </c>
      <c r="B860" s="153" t="s">
        <v>303</v>
      </c>
      <c r="C860" s="152">
        <v>2584</v>
      </c>
    </row>
    <row r="861" spans="1:3" ht="15.75" customHeight="1">
      <c r="A861" s="150">
        <v>2130105</v>
      </c>
      <c r="B861" s="153" t="s">
        <v>931</v>
      </c>
      <c r="C861" s="152">
        <v>0</v>
      </c>
    </row>
    <row r="862" spans="1:3" ht="15.75" customHeight="1">
      <c r="A862" s="150">
        <v>2130106</v>
      </c>
      <c r="B862" s="153" t="s">
        <v>932</v>
      </c>
      <c r="C862" s="152">
        <v>10</v>
      </c>
    </row>
    <row r="863" spans="1:3" ht="15.75" customHeight="1">
      <c r="A863" s="150">
        <v>2130108</v>
      </c>
      <c r="B863" s="153" t="s">
        <v>933</v>
      </c>
      <c r="C863" s="152">
        <v>70</v>
      </c>
    </row>
    <row r="864" spans="1:3" ht="15.75" customHeight="1">
      <c r="A864" s="150">
        <v>2130109</v>
      </c>
      <c r="B864" s="153" t="s">
        <v>934</v>
      </c>
      <c r="C864" s="152">
        <v>0</v>
      </c>
    </row>
    <row r="865" spans="1:3" ht="15.75" customHeight="1">
      <c r="A865" s="150">
        <v>2130110</v>
      </c>
      <c r="B865" s="153" t="s">
        <v>935</v>
      </c>
      <c r="C865" s="152">
        <v>0</v>
      </c>
    </row>
    <row r="866" spans="1:3" ht="15.75" customHeight="1">
      <c r="A866" s="150">
        <v>2130111</v>
      </c>
      <c r="B866" s="153" t="s">
        <v>936</v>
      </c>
      <c r="C866" s="152">
        <v>0</v>
      </c>
    </row>
    <row r="867" spans="1:3" ht="15.75" customHeight="1">
      <c r="A867" s="150">
        <v>2130112</v>
      </c>
      <c r="B867" s="153" t="s">
        <v>937</v>
      </c>
      <c r="C867" s="152">
        <v>40</v>
      </c>
    </row>
    <row r="868" spans="1:3" ht="15.75" customHeight="1">
      <c r="A868" s="150">
        <v>2130114</v>
      </c>
      <c r="B868" s="153" t="s">
        <v>938</v>
      </c>
      <c r="C868" s="152">
        <v>0</v>
      </c>
    </row>
    <row r="869" spans="1:3" ht="15.75" customHeight="1">
      <c r="A869" s="150">
        <v>2130119</v>
      </c>
      <c r="B869" s="153" t="s">
        <v>939</v>
      </c>
      <c r="C869" s="152">
        <v>0</v>
      </c>
    </row>
    <row r="870" spans="1:3" ht="15.75" customHeight="1">
      <c r="A870" s="150">
        <v>2130120</v>
      </c>
      <c r="B870" s="153" t="s">
        <v>940</v>
      </c>
      <c r="C870" s="152">
        <v>0</v>
      </c>
    </row>
    <row r="871" spans="1:3" ht="15.75" customHeight="1">
      <c r="A871" s="150">
        <v>2130121</v>
      </c>
      <c r="B871" s="153" t="s">
        <v>941</v>
      </c>
      <c r="C871" s="152">
        <v>0</v>
      </c>
    </row>
    <row r="872" spans="1:3" ht="15.75" customHeight="1">
      <c r="A872" s="150">
        <v>2130122</v>
      </c>
      <c r="B872" s="153" t="s">
        <v>942</v>
      </c>
      <c r="C872" s="152">
        <v>0</v>
      </c>
    </row>
    <row r="873" spans="1:3" ht="15.75" customHeight="1">
      <c r="A873" s="150">
        <v>2130124</v>
      </c>
      <c r="B873" s="153" t="s">
        <v>943</v>
      </c>
      <c r="C873" s="152">
        <v>0</v>
      </c>
    </row>
    <row r="874" spans="1:3" ht="15.75" customHeight="1">
      <c r="A874" s="150">
        <v>2130125</v>
      </c>
      <c r="B874" s="153" t="s">
        <v>944</v>
      </c>
      <c r="C874" s="152">
        <v>400</v>
      </c>
    </row>
    <row r="875" spans="1:3" ht="15.75" customHeight="1">
      <c r="A875" s="150">
        <v>2130126</v>
      </c>
      <c r="B875" s="153" t="s">
        <v>945</v>
      </c>
      <c r="C875" s="152">
        <v>0</v>
      </c>
    </row>
    <row r="876" spans="1:3" ht="15.75" customHeight="1">
      <c r="A876" s="150">
        <v>2130135</v>
      </c>
      <c r="B876" s="153" t="s">
        <v>946</v>
      </c>
      <c r="C876" s="152">
        <v>0</v>
      </c>
    </row>
    <row r="877" spans="1:3" ht="15.75" customHeight="1">
      <c r="A877" s="150">
        <v>2130142</v>
      </c>
      <c r="B877" s="153" t="s">
        <v>947</v>
      </c>
      <c r="C877" s="152">
        <v>0</v>
      </c>
    </row>
    <row r="878" spans="1:3" ht="15.75" customHeight="1">
      <c r="A878" s="150">
        <v>2130148</v>
      </c>
      <c r="B878" s="153" t="s">
        <v>948</v>
      </c>
      <c r="C878" s="152">
        <v>0</v>
      </c>
    </row>
    <row r="879" spans="1:3" ht="15.75" customHeight="1">
      <c r="A879" s="150">
        <v>2130152</v>
      </c>
      <c r="B879" s="153" t="s">
        <v>949</v>
      </c>
      <c r="C879" s="152">
        <v>0</v>
      </c>
    </row>
    <row r="880" spans="1:3" ht="15.75" customHeight="1">
      <c r="A880" s="150">
        <v>2130199</v>
      </c>
      <c r="B880" s="153" t="s">
        <v>950</v>
      </c>
      <c r="C880" s="152">
        <v>0</v>
      </c>
    </row>
    <row r="881" spans="1:3" ht="15.75" customHeight="1">
      <c r="A881" s="150">
        <v>21302</v>
      </c>
      <c r="B881" s="151" t="s">
        <v>951</v>
      </c>
      <c r="C881" s="152">
        <f>SUM(C882:C905)</f>
        <v>1981</v>
      </c>
    </row>
    <row r="882" spans="1:3" ht="15.75" customHeight="1">
      <c r="A882" s="150">
        <v>2130201</v>
      </c>
      <c r="B882" s="153" t="s">
        <v>294</v>
      </c>
      <c r="C882" s="152">
        <v>140</v>
      </c>
    </row>
    <row r="883" spans="1:3" ht="15.75" customHeight="1">
      <c r="A883" s="150">
        <v>2130202</v>
      </c>
      <c r="B883" s="153" t="s">
        <v>295</v>
      </c>
      <c r="C883" s="152">
        <v>0</v>
      </c>
    </row>
    <row r="884" spans="1:3" ht="15.75" customHeight="1">
      <c r="A884" s="150">
        <v>2130203</v>
      </c>
      <c r="B884" s="153" t="s">
        <v>296</v>
      </c>
      <c r="C884" s="152">
        <v>0</v>
      </c>
    </row>
    <row r="885" spans="1:3" ht="15.75" customHeight="1">
      <c r="A885" s="150">
        <v>2130204</v>
      </c>
      <c r="B885" s="153" t="s">
        <v>952</v>
      </c>
      <c r="C885" s="152">
        <v>1558</v>
      </c>
    </row>
    <row r="886" spans="1:3" ht="15.75" customHeight="1">
      <c r="A886" s="150">
        <v>2130205</v>
      </c>
      <c r="B886" s="153" t="s">
        <v>953</v>
      </c>
      <c r="C886" s="152">
        <v>90</v>
      </c>
    </row>
    <row r="887" spans="1:3" ht="15.75" customHeight="1">
      <c r="A887" s="150">
        <v>2130206</v>
      </c>
      <c r="B887" s="153" t="s">
        <v>954</v>
      </c>
      <c r="C887" s="152">
        <v>15</v>
      </c>
    </row>
    <row r="888" spans="1:3" ht="15.75" customHeight="1">
      <c r="A888" s="150">
        <v>2130207</v>
      </c>
      <c r="B888" s="153" t="s">
        <v>955</v>
      </c>
      <c r="C888" s="152">
        <v>0</v>
      </c>
    </row>
    <row r="889" spans="1:3" ht="15.75" customHeight="1">
      <c r="A889" s="150">
        <v>2130209</v>
      </c>
      <c r="B889" s="153" t="s">
        <v>956</v>
      </c>
      <c r="C889" s="152">
        <v>0</v>
      </c>
    </row>
    <row r="890" spans="1:3" ht="15.75" customHeight="1">
      <c r="A890" s="150">
        <v>2130210</v>
      </c>
      <c r="B890" s="153" t="s">
        <v>957</v>
      </c>
      <c r="C890" s="152">
        <v>0</v>
      </c>
    </row>
    <row r="891" spans="1:3" ht="15.75" customHeight="1">
      <c r="A891" s="150">
        <v>2130211</v>
      </c>
      <c r="B891" s="153" t="s">
        <v>958</v>
      </c>
      <c r="C891" s="152">
        <v>0</v>
      </c>
    </row>
    <row r="892" spans="1:3" ht="15.75" customHeight="1">
      <c r="A892" s="150">
        <v>2130212</v>
      </c>
      <c r="B892" s="153" t="s">
        <v>959</v>
      </c>
      <c r="C892" s="152">
        <v>0</v>
      </c>
    </row>
    <row r="893" spans="1:3" ht="15.75" customHeight="1">
      <c r="A893" s="150">
        <v>2130213</v>
      </c>
      <c r="B893" s="153" t="s">
        <v>960</v>
      </c>
      <c r="C893" s="152">
        <v>178</v>
      </c>
    </row>
    <row r="894" spans="1:3" ht="15.75" customHeight="1">
      <c r="A894" s="150">
        <v>2130217</v>
      </c>
      <c r="B894" s="153" t="s">
        <v>961</v>
      </c>
      <c r="C894" s="152">
        <v>0</v>
      </c>
    </row>
    <row r="895" spans="1:3" ht="15.75" customHeight="1">
      <c r="A895" s="150">
        <v>2130220</v>
      </c>
      <c r="B895" s="153" t="s">
        <v>962</v>
      </c>
      <c r="C895" s="152">
        <v>0</v>
      </c>
    </row>
    <row r="896" spans="1:3" ht="15.75" customHeight="1">
      <c r="A896" s="150">
        <v>2130221</v>
      </c>
      <c r="B896" s="153" t="s">
        <v>963</v>
      </c>
      <c r="C896" s="152">
        <v>0</v>
      </c>
    </row>
    <row r="897" spans="1:3" ht="15.75" customHeight="1">
      <c r="A897" s="150">
        <v>2130223</v>
      </c>
      <c r="B897" s="153" t="s">
        <v>964</v>
      </c>
      <c r="C897" s="152">
        <v>0</v>
      </c>
    </row>
    <row r="898" spans="1:3" ht="15.75" customHeight="1">
      <c r="A898" s="150">
        <v>2130226</v>
      </c>
      <c r="B898" s="153" t="s">
        <v>965</v>
      </c>
      <c r="C898" s="152">
        <v>0</v>
      </c>
    </row>
    <row r="899" spans="1:3" ht="15.75" customHeight="1">
      <c r="A899" s="150">
        <v>2130227</v>
      </c>
      <c r="B899" s="153" t="s">
        <v>966</v>
      </c>
      <c r="C899" s="152">
        <v>0</v>
      </c>
    </row>
    <row r="900" spans="1:3" ht="15.75" customHeight="1">
      <c r="A900" s="150">
        <v>2130232</v>
      </c>
      <c r="B900" s="153" t="s">
        <v>967</v>
      </c>
      <c r="C900" s="152">
        <v>0</v>
      </c>
    </row>
    <row r="901" spans="1:3" ht="15.75" customHeight="1">
      <c r="A901" s="150">
        <v>2130234</v>
      </c>
      <c r="B901" s="153" t="s">
        <v>968</v>
      </c>
      <c r="C901" s="152">
        <v>0</v>
      </c>
    </row>
    <row r="902" spans="1:3" ht="15.75" customHeight="1">
      <c r="A902" s="150">
        <v>2130235</v>
      </c>
      <c r="B902" s="153" t="s">
        <v>969</v>
      </c>
      <c r="C902" s="152">
        <v>0</v>
      </c>
    </row>
    <row r="903" spans="1:3" ht="15.75" customHeight="1">
      <c r="A903" s="150">
        <v>2130236</v>
      </c>
      <c r="B903" s="153" t="s">
        <v>970</v>
      </c>
      <c r="C903" s="152">
        <v>0</v>
      </c>
    </row>
    <row r="904" spans="1:3" ht="15.75" customHeight="1">
      <c r="A904" s="150">
        <v>2130237</v>
      </c>
      <c r="B904" s="153" t="s">
        <v>971</v>
      </c>
      <c r="C904" s="152">
        <v>0</v>
      </c>
    </row>
    <row r="905" spans="1:3" ht="15.75" customHeight="1">
      <c r="A905" s="150">
        <v>2130299</v>
      </c>
      <c r="B905" s="153" t="s">
        <v>972</v>
      </c>
      <c r="C905" s="152">
        <v>0</v>
      </c>
    </row>
    <row r="906" spans="1:3" ht="15.75" customHeight="1">
      <c r="A906" s="150">
        <v>21303</v>
      </c>
      <c r="B906" s="151" t="s">
        <v>973</v>
      </c>
      <c r="C906" s="152">
        <f>SUM(C907:C931)</f>
        <v>2663</v>
      </c>
    </row>
    <row r="907" spans="1:3" ht="15.75" customHeight="1">
      <c r="A907" s="150">
        <v>2130301</v>
      </c>
      <c r="B907" s="153" t="s">
        <v>294</v>
      </c>
      <c r="C907" s="152">
        <v>844</v>
      </c>
    </row>
    <row r="908" spans="1:3" ht="15.75" customHeight="1">
      <c r="A908" s="150">
        <v>2130302</v>
      </c>
      <c r="B908" s="153" t="s">
        <v>295</v>
      </c>
      <c r="C908" s="152">
        <v>0</v>
      </c>
    </row>
    <row r="909" spans="1:3" ht="15.75" customHeight="1">
      <c r="A909" s="150">
        <v>2130303</v>
      </c>
      <c r="B909" s="153" t="s">
        <v>296</v>
      </c>
      <c r="C909" s="152">
        <v>0</v>
      </c>
    </row>
    <row r="910" spans="1:3" ht="15.75" customHeight="1">
      <c r="A910" s="150">
        <v>2130304</v>
      </c>
      <c r="B910" s="153" t="s">
        <v>974</v>
      </c>
      <c r="C910" s="152">
        <v>0</v>
      </c>
    </row>
    <row r="911" spans="1:3" ht="15.75" customHeight="1">
      <c r="A911" s="150">
        <v>2130305</v>
      </c>
      <c r="B911" s="153" t="s">
        <v>975</v>
      </c>
      <c r="C911" s="152">
        <v>20</v>
      </c>
    </row>
    <row r="912" spans="1:3" ht="15.75" customHeight="1">
      <c r="A912" s="150">
        <v>2130306</v>
      </c>
      <c r="B912" s="153" t="s">
        <v>976</v>
      </c>
      <c r="C912" s="152">
        <v>37</v>
      </c>
    </row>
    <row r="913" spans="1:3" ht="15.75" customHeight="1">
      <c r="A913" s="150">
        <v>2130307</v>
      </c>
      <c r="B913" s="153" t="s">
        <v>977</v>
      </c>
      <c r="C913" s="152">
        <v>130</v>
      </c>
    </row>
    <row r="914" spans="1:3" ht="15.75" customHeight="1">
      <c r="A914" s="150">
        <v>2130308</v>
      </c>
      <c r="B914" s="153" t="s">
        <v>978</v>
      </c>
      <c r="C914" s="152">
        <v>0</v>
      </c>
    </row>
    <row r="915" spans="1:3" ht="15.75" customHeight="1">
      <c r="A915" s="150">
        <v>2130309</v>
      </c>
      <c r="B915" s="153" t="s">
        <v>979</v>
      </c>
      <c r="C915" s="152">
        <v>0</v>
      </c>
    </row>
    <row r="916" spans="1:3" ht="15.75" customHeight="1">
      <c r="A916" s="150">
        <v>2130310</v>
      </c>
      <c r="B916" s="153" t="s">
        <v>980</v>
      </c>
      <c r="C916" s="152">
        <v>510</v>
      </c>
    </row>
    <row r="917" spans="1:3" ht="15.75" customHeight="1">
      <c r="A917" s="150">
        <v>2130311</v>
      </c>
      <c r="B917" s="153" t="s">
        <v>981</v>
      </c>
      <c r="C917" s="152">
        <v>196</v>
      </c>
    </row>
    <row r="918" spans="1:3" ht="15.75" customHeight="1">
      <c r="A918" s="150">
        <v>2130312</v>
      </c>
      <c r="B918" s="153" t="s">
        <v>982</v>
      </c>
      <c r="C918" s="152">
        <v>0</v>
      </c>
    </row>
    <row r="919" spans="1:3" ht="15.75" customHeight="1">
      <c r="A919" s="150">
        <v>2130313</v>
      </c>
      <c r="B919" s="153" t="s">
        <v>983</v>
      </c>
      <c r="C919" s="152">
        <v>0</v>
      </c>
    </row>
    <row r="920" spans="1:3" ht="15.75" customHeight="1">
      <c r="A920" s="150">
        <v>2130314</v>
      </c>
      <c r="B920" s="153" t="s">
        <v>984</v>
      </c>
      <c r="C920" s="152">
        <v>139</v>
      </c>
    </row>
    <row r="921" spans="1:3" ht="15.75" customHeight="1">
      <c r="A921" s="150">
        <v>2130315</v>
      </c>
      <c r="B921" s="153" t="s">
        <v>985</v>
      </c>
      <c r="C921" s="152">
        <v>0</v>
      </c>
    </row>
    <row r="922" spans="1:3" ht="15.75" customHeight="1">
      <c r="A922" s="150">
        <v>2130316</v>
      </c>
      <c r="B922" s="153" t="s">
        <v>986</v>
      </c>
      <c r="C922" s="152">
        <v>0</v>
      </c>
    </row>
    <row r="923" spans="1:3" ht="15.75" customHeight="1">
      <c r="A923" s="150">
        <v>2130317</v>
      </c>
      <c r="B923" s="153" t="s">
        <v>987</v>
      </c>
      <c r="C923" s="152">
        <v>527</v>
      </c>
    </row>
    <row r="924" spans="1:3" ht="15.75" customHeight="1">
      <c r="A924" s="150">
        <v>2130318</v>
      </c>
      <c r="B924" s="153" t="s">
        <v>988</v>
      </c>
      <c r="C924" s="152">
        <v>0</v>
      </c>
    </row>
    <row r="925" spans="1:3" ht="15.75" customHeight="1">
      <c r="A925" s="150">
        <v>2130319</v>
      </c>
      <c r="B925" s="153" t="s">
        <v>989</v>
      </c>
      <c r="C925" s="152">
        <v>0</v>
      </c>
    </row>
    <row r="926" spans="1:3" ht="15.75" customHeight="1">
      <c r="A926" s="150">
        <v>2130321</v>
      </c>
      <c r="B926" s="153" t="s">
        <v>990</v>
      </c>
      <c r="C926" s="152">
        <v>0</v>
      </c>
    </row>
    <row r="927" spans="1:3" ht="15.75" customHeight="1">
      <c r="A927" s="150">
        <v>2130322</v>
      </c>
      <c r="B927" s="153" t="s">
        <v>991</v>
      </c>
      <c r="C927" s="152">
        <v>0</v>
      </c>
    </row>
    <row r="928" spans="1:3" ht="15.75" customHeight="1">
      <c r="A928" s="150">
        <v>2130333</v>
      </c>
      <c r="B928" s="153" t="s">
        <v>964</v>
      </c>
      <c r="C928" s="152">
        <v>0</v>
      </c>
    </row>
    <row r="929" spans="1:3" ht="15.75" customHeight="1">
      <c r="A929" s="150">
        <v>2130334</v>
      </c>
      <c r="B929" s="153" t="s">
        <v>992</v>
      </c>
      <c r="C929" s="152">
        <v>0</v>
      </c>
    </row>
    <row r="930" spans="1:3" ht="15.75" customHeight="1">
      <c r="A930" s="150">
        <v>2130335</v>
      </c>
      <c r="B930" s="153" t="s">
        <v>993</v>
      </c>
      <c r="C930" s="152">
        <v>0</v>
      </c>
    </row>
    <row r="931" spans="1:3" ht="15.75" customHeight="1">
      <c r="A931" s="150">
        <v>2130399</v>
      </c>
      <c r="B931" s="153" t="s">
        <v>994</v>
      </c>
      <c r="C931" s="152">
        <v>260</v>
      </c>
    </row>
    <row r="932" spans="1:3" ht="15.75" customHeight="1">
      <c r="A932" s="150">
        <v>21304</v>
      </c>
      <c r="B932" s="151" t="s">
        <v>995</v>
      </c>
      <c r="C932" s="152">
        <f>SUM(C933:C942)</f>
        <v>0</v>
      </c>
    </row>
    <row r="933" spans="1:3" ht="15.75" customHeight="1">
      <c r="A933" s="150">
        <v>2130401</v>
      </c>
      <c r="B933" s="153" t="s">
        <v>294</v>
      </c>
      <c r="C933" s="152">
        <v>0</v>
      </c>
    </row>
    <row r="934" spans="1:3" ht="15.75" customHeight="1">
      <c r="A934" s="150">
        <v>2130402</v>
      </c>
      <c r="B934" s="153" t="s">
        <v>295</v>
      </c>
      <c r="C934" s="152">
        <v>0</v>
      </c>
    </row>
    <row r="935" spans="1:3" ht="15.75" customHeight="1">
      <c r="A935" s="150">
        <v>2130403</v>
      </c>
      <c r="B935" s="153" t="s">
        <v>296</v>
      </c>
      <c r="C935" s="152">
        <v>0</v>
      </c>
    </row>
    <row r="936" spans="1:3" ht="15.75" customHeight="1">
      <c r="A936" s="150">
        <v>2130404</v>
      </c>
      <c r="B936" s="153" t="s">
        <v>996</v>
      </c>
      <c r="C936" s="152">
        <v>0</v>
      </c>
    </row>
    <row r="937" spans="1:3" ht="15.75" customHeight="1">
      <c r="A937" s="150">
        <v>2130405</v>
      </c>
      <c r="B937" s="153" t="s">
        <v>997</v>
      </c>
      <c r="C937" s="152">
        <v>0</v>
      </c>
    </row>
    <row r="938" spans="1:3" ht="15.75" customHeight="1">
      <c r="A938" s="150">
        <v>2130406</v>
      </c>
      <c r="B938" s="153" t="s">
        <v>998</v>
      </c>
      <c r="C938" s="152">
        <v>0</v>
      </c>
    </row>
    <row r="939" spans="1:3" ht="15.75" customHeight="1">
      <c r="A939" s="150">
        <v>2130407</v>
      </c>
      <c r="B939" s="153" t="s">
        <v>999</v>
      </c>
      <c r="C939" s="152">
        <v>0</v>
      </c>
    </row>
    <row r="940" spans="1:3" ht="15.75" customHeight="1">
      <c r="A940" s="150">
        <v>2130408</v>
      </c>
      <c r="B940" s="153" t="s">
        <v>1000</v>
      </c>
      <c r="C940" s="152">
        <v>0</v>
      </c>
    </row>
    <row r="941" spans="1:3" ht="15.75" customHeight="1">
      <c r="A941" s="150">
        <v>2130409</v>
      </c>
      <c r="B941" s="153" t="s">
        <v>1001</v>
      </c>
      <c r="C941" s="152">
        <v>0</v>
      </c>
    </row>
    <row r="942" spans="1:3" ht="15.75" customHeight="1">
      <c r="A942" s="150">
        <v>2130499</v>
      </c>
      <c r="B942" s="153" t="s">
        <v>1002</v>
      </c>
      <c r="C942" s="152">
        <v>0</v>
      </c>
    </row>
    <row r="943" spans="1:3" ht="15.75" customHeight="1">
      <c r="A943" s="150">
        <v>21305</v>
      </c>
      <c r="B943" s="151" t="s">
        <v>1003</v>
      </c>
      <c r="C943" s="152">
        <f>SUM(C944:C953)</f>
        <v>2864</v>
      </c>
    </row>
    <row r="944" spans="1:3" ht="15.75" customHeight="1">
      <c r="A944" s="150">
        <v>2130501</v>
      </c>
      <c r="B944" s="153" t="s">
        <v>294</v>
      </c>
      <c r="C944" s="152">
        <v>398</v>
      </c>
    </row>
    <row r="945" spans="1:3" ht="15.75" customHeight="1">
      <c r="A945" s="150">
        <v>2130502</v>
      </c>
      <c r="B945" s="153" t="s">
        <v>295</v>
      </c>
      <c r="C945" s="152">
        <v>0</v>
      </c>
    </row>
    <row r="946" spans="1:3" ht="15.75" customHeight="1">
      <c r="A946" s="150">
        <v>2130503</v>
      </c>
      <c r="B946" s="153" t="s">
        <v>296</v>
      </c>
      <c r="C946" s="152">
        <v>0</v>
      </c>
    </row>
    <row r="947" spans="1:3" ht="15.75" customHeight="1">
      <c r="A947" s="150">
        <v>2130504</v>
      </c>
      <c r="B947" s="153" t="s">
        <v>1004</v>
      </c>
      <c r="C947" s="152">
        <v>1070</v>
      </c>
    </row>
    <row r="948" spans="1:3" ht="15.75" customHeight="1">
      <c r="A948" s="150">
        <v>2130505</v>
      </c>
      <c r="B948" s="153" t="s">
        <v>1005</v>
      </c>
      <c r="C948" s="152">
        <v>0</v>
      </c>
    </row>
    <row r="949" spans="1:3" ht="15.75" customHeight="1">
      <c r="A949" s="150">
        <v>2130506</v>
      </c>
      <c r="B949" s="153" t="s">
        <v>1006</v>
      </c>
      <c r="C949" s="152">
        <v>1156</v>
      </c>
    </row>
    <row r="950" spans="1:3" ht="15.75" customHeight="1">
      <c r="A950" s="150">
        <v>2130507</v>
      </c>
      <c r="B950" s="153" t="s">
        <v>1007</v>
      </c>
      <c r="C950" s="152">
        <v>0</v>
      </c>
    </row>
    <row r="951" spans="1:3" ht="15.75" customHeight="1">
      <c r="A951" s="150">
        <v>2130508</v>
      </c>
      <c r="B951" s="153" t="s">
        <v>1008</v>
      </c>
      <c r="C951" s="152">
        <v>0</v>
      </c>
    </row>
    <row r="952" spans="1:3" ht="15.75" customHeight="1">
      <c r="A952" s="150">
        <v>2130550</v>
      </c>
      <c r="B952" s="153" t="s">
        <v>1009</v>
      </c>
      <c r="C952" s="152">
        <v>55</v>
      </c>
    </row>
    <row r="953" spans="1:3" ht="15.75" customHeight="1">
      <c r="A953" s="150">
        <v>2130599</v>
      </c>
      <c r="B953" s="153" t="s">
        <v>1010</v>
      </c>
      <c r="C953" s="152">
        <v>185</v>
      </c>
    </row>
    <row r="954" spans="1:3" ht="15.75" customHeight="1">
      <c r="A954" s="150">
        <v>21306</v>
      </c>
      <c r="B954" s="151" t="s">
        <v>1011</v>
      </c>
      <c r="C954" s="152">
        <f>SUM(C955:C959)</f>
        <v>0</v>
      </c>
    </row>
    <row r="955" spans="1:3" ht="15.75" customHeight="1">
      <c r="A955" s="150">
        <v>2130601</v>
      </c>
      <c r="B955" s="153" t="s">
        <v>588</v>
      </c>
      <c r="C955" s="152">
        <v>0</v>
      </c>
    </row>
    <row r="956" spans="1:3" ht="15.75" customHeight="1">
      <c r="A956" s="150">
        <v>2130602</v>
      </c>
      <c r="B956" s="153" t="s">
        <v>1012</v>
      </c>
      <c r="C956" s="152">
        <v>0</v>
      </c>
    </row>
    <row r="957" spans="1:3" ht="15.75" customHeight="1">
      <c r="A957" s="150">
        <v>2130603</v>
      </c>
      <c r="B957" s="153" t="s">
        <v>1013</v>
      </c>
      <c r="C957" s="152">
        <v>0</v>
      </c>
    </row>
    <row r="958" spans="1:3" ht="15.75" customHeight="1">
      <c r="A958" s="150">
        <v>2130604</v>
      </c>
      <c r="B958" s="153" t="s">
        <v>1014</v>
      </c>
      <c r="C958" s="152">
        <v>0</v>
      </c>
    </row>
    <row r="959" spans="1:3" ht="15.75" customHeight="1">
      <c r="A959" s="150">
        <v>2130699</v>
      </c>
      <c r="B959" s="153" t="s">
        <v>1015</v>
      </c>
      <c r="C959" s="152">
        <v>0</v>
      </c>
    </row>
    <row r="960" spans="1:3" ht="15.75" customHeight="1">
      <c r="A960" s="150">
        <v>21307</v>
      </c>
      <c r="B960" s="151" t="s">
        <v>1016</v>
      </c>
      <c r="C960" s="152">
        <f>SUM(C961:C966)</f>
        <v>241</v>
      </c>
    </row>
    <row r="961" spans="1:3" ht="15.75" customHeight="1">
      <c r="A961" s="150">
        <v>2130701</v>
      </c>
      <c r="B961" s="153" t="s">
        <v>1017</v>
      </c>
      <c r="C961" s="152">
        <v>100</v>
      </c>
    </row>
    <row r="962" spans="1:3" ht="15.75" customHeight="1">
      <c r="A962" s="150">
        <v>2130704</v>
      </c>
      <c r="B962" s="153" t="s">
        <v>1018</v>
      </c>
      <c r="C962" s="152">
        <v>0</v>
      </c>
    </row>
    <row r="963" spans="1:3" ht="15.75" customHeight="1">
      <c r="A963" s="150">
        <v>2130705</v>
      </c>
      <c r="B963" s="153" t="s">
        <v>1019</v>
      </c>
      <c r="C963" s="152">
        <v>141</v>
      </c>
    </row>
    <row r="964" spans="1:3" ht="15.75" customHeight="1">
      <c r="A964" s="150">
        <v>2130706</v>
      </c>
      <c r="B964" s="153" t="s">
        <v>1020</v>
      </c>
      <c r="C964" s="152">
        <v>0</v>
      </c>
    </row>
    <row r="965" spans="1:3" ht="15.75" customHeight="1">
      <c r="A965" s="150">
        <v>2130707</v>
      </c>
      <c r="B965" s="153" t="s">
        <v>1021</v>
      </c>
      <c r="C965" s="152">
        <v>0</v>
      </c>
    </row>
    <row r="966" spans="1:3" ht="15.75" customHeight="1">
      <c r="A966" s="150">
        <v>2130799</v>
      </c>
      <c r="B966" s="153" t="s">
        <v>1022</v>
      </c>
      <c r="C966" s="152">
        <v>0</v>
      </c>
    </row>
    <row r="967" spans="1:3" ht="15.75" customHeight="1">
      <c r="A967" s="150">
        <v>21308</v>
      </c>
      <c r="B967" s="151" t="s">
        <v>1023</v>
      </c>
      <c r="C967" s="152">
        <f>SUM(C968:C973)</f>
        <v>0</v>
      </c>
    </row>
    <row r="968" spans="1:3" ht="15.75" customHeight="1">
      <c r="A968" s="150">
        <v>2130801</v>
      </c>
      <c r="B968" s="153" t="s">
        <v>1024</v>
      </c>
      <c r="C968" s="152">
        <v>0</v>
      </c>
    </row>
    <row r="969" spans="1:3" ht="15.75" customHeight="1">
      <c r="A969" s="150">
        <v>2130802</v>
      </c>
      <c r="B969" s="153" t="s">
        <v>1025</v>
      </c>
      <c r="C969" s="152">
        <v>0</v>
      </c>
    </row>
    <row r="970" spans="1:3" ht="15.75" customHeight="1">
      <c r="A970" s="150">
        <v>2130803</v>
      </c>
      <c r="B970" s="153" t="s">
        <v>1026</v>
      </c>
      <c r="C970" s="152">
        <v>0</v>
      </c>
    </row>
    <row r="971" spans="1:3" ht="15.75" customHeight="1">
      <c r="A971" s="150">
        <v>2130804</v>
      </c>
      <c r="B971" s="153" t="s">
        <v>1027</v>
      </c>
      <c r="C971" s="152">
        <v>0</v>
      </c>
    </row>
    <row r="972" spans="1:3" ht="15.75" customHeight="1">
      <c r="A972" s="150">
        <v>2130805</v>
      </c>
      <c r="B972" s="153" t="s">
        <v>1028</v>
      </c>
      <c r="C972" s="152">
        <v>0</v>
      </c>
    </row>
    <row r="973" spans="1:3" ht="15.75" customHeight="1">
      <c r="A973" s="150">
        <v>2130899</v>
      </c>
      <c r="B973" s="153" t="s">
        <v>1029</v>
      </c>
      <c r="C973" s="152">
        <v>0</v>
      </c>
    </row>
    <row r="974" spans="1:3" ht="15.75" customHeight="1">
      <c r="A974" s="150">
        <v>21309</v>
      </c>
      <c r="B974" s="151" t="s">
        <v>1030</v>
      </c>
      <c r="C974" s="152">
        <f>SUM(C975:C976)</f>
        <v>0</v>
      </c>
    </row>
    <row r="975" spans="1:3" ht="15.75" customHeight="1">
      <c r="A975" s="150">
        <v>2130901</v>
      </c>
      <c r="B975" s="153" t="s">
        <v>1031</v>
      </c>
      <c r="C975" s="152">
        <v>0</v>
      </c>
    </row>
    <row r="976" spans="1:3" ht="15.75" customHeight="1">
      <c r="A976" s="150">
        <v>2130999</v>
      </c>
      <c r="B976" s="153" t="s">
        <v>1032</v>
      </c>
      <c r="C976" s="152">
        <v>0</v>
      </c>
    </row>
    <row r="977" spans="1:3" ht="15.75" customHeight="1">
      <c r="A977" s="150">
        <v>21399</v>
      </c>
      <c r="B977" s="151" t="s">
        <v>1033</v>
      </c>
      <c r="C977" s="152">
        <f>SUM(C978:C979)</f>
        <v>0</v>
      </c>
    </row>
    <row r="978" spans="1:3" ht="15.75" customHeight="1">
      <c r="A978" s="150">
        <v>2139901</v>
      </c>
      <c r="B978" s="153" t="s">
        <v>1034</v>
      </c>
      <c r="C978" s="152">
        <v>0</v>
      </c>
    </row>
    <row r="979" spans="1:3" ht="15.75" customHeight="1">
      <c r="A979" s="150">
        <v>2139999</v>
      </c>
      <c r="B979" s="153" t="s">
        <v>1035</v>
      </c>
      <c r="C979" s="152">
        <v>0</v>
      </c>
    </row>
    <row r="980" spans="1:3" ht="15.75" customHeight="1">
      <c r="A980" s="150">
        <v>214</v>
      </c>
      <c r="B980" s="151" t="s">
        <v>1036</v>
      </c>
      <c r="C980" s="152">
        <f>C981+C1004+C1014+C1024+C1029+C1036+C1041</f>
        <v>2174</v>
      </c>
    </row>
    <row r="981" spans="1:3" ht="15.75" customHeight="1">
      <c r="A981" s="150">
        <v>21401</v>
      </c>
      <c r="B981" s="151" t="s">
        <v>1037</v>
      </c>
      <c r="C981" s="152">
        <f>SUM(C982:C1003)</f>
        <v>2032</v>
      </c>
    </row>
    <row r="982" spans="1:3" ht="15.75" customHeight="1">
      <c r="A982" s="150">
        <v>2140101</v>
      </c>
      <c r="B982" s="153" t="s">
        <v>294</v>
      </c>
      <c r="C982" s="152">
        <v>586</v>
      </c>
    </row>
    <row r="983" spans="1:3" ht="15.75" customHeight="1">
      <c r="A983" s="150">
        <v>2140102</v>
      </c>
      <c r="B983" s="153" t="s">
        <v>295</v>
      </c>
      <c r="C983" s="152">
        <v>0</v>
      </c>
    </row>
    <row r="984" spans="1:3" ht="15.75" customHeight="1">
      <c r="A984" s="150">
        <v>2140103</v>
      </c>
      <c r="B984" s="153" t="s">
        <v>296</v>
      </c>
      <c r="C984" s="152">
        <v>0</v>
      </c>
    </row>
    <row r="985" spans="1:3" ht="15.75" customHeight="1">
      <c r="A985" s="150">
        <v>2140104</v>
      </c>
      <c r="B985" s="153" t="s">
        <v>1038</v>
      </c>
      <c r="C985" s="152">
        <v>0</v>
      </c>
    </row>
    <row r="986" spans="1:3" ht="15.75" customHeight="1">
      <c r="A986" s="150">
        <v>2140106</v>
      </c>
      <c r="B986" s="153" t="s">
        <v>1039</v>
      </c>
      <c r="C986" s="152">
        <v>875</v>
      </c>
    </row>
    <row r="987" spans="1:3" ht="15.75" customHeight="1">
      <c r="A987" s="150">
        <v>2140109</v>
      </c>
      <c r="B987" s="153" t="s">
        <v>1040</v>
      </c>
      <c r="C987" s="152">
        <v>0</v>
      </c>
    </row>
    <row r="988" spans="1:3" ht="15.75" customHeight="1">
      <c r="A988" s="150">
        <v>2140110</v>
      </c>
      <c r="B988" s="153" t="s">
        <v>1041</v>
      </c>
      <c r="C988" s="152">
        <v>120</v>
      </c>
    </row>
    <row r="989" spans="1:3" ht="15.75" customHeight="1">
      <c r="A989" s="150">
        <v>2140111</v>
      </c>
      <c r="B989" s="153" t="s">
        <v>1042</v>
      </c>
      <c r="C989" s="152">
        <v>0</v>
      </c>
    </row>
    <row r="990" spans="1:3" ht="15.75" customHeight="1">
      <c r="A990" s="150">
        <v>2140112</v>
      </c>
      <c r="B990" s="153" t="s">
        <v>1043</v>
      </c>
      <c r="C990" s="152">
        <v>367</v>
      </c>
    </row>
    <row r="991" spans="1:3" ht="15.75" customHeight="1">
      <c r="A991" s="150">
        <v>2140114</v>
      </c>
      <c r="B991" s="153" t="s">
        <v>1044</v>
      </c>
      <c r="C991" s="152">
        <v>0</v>
      </c>
    </row>
    <row r="992" spans="1:3" ht="15.75" customHeight="1">
      <c r="A992" s="150">
        <v>2140122</v>
      </c>
      <c r="B992" s="153" t="s">
        <v>1045</v>
      </c>
      <c r="C992" s="152">
        <v>0</v>
      </c>
    </row>
    <row r="993" spans="1:3" ht="15.75" customHeight="1">
      <c r="A993" s="150">
        <v>2140123</v>
      </c>
      <c r="B993" s="153" t="s">
        <v>1046</v>
      </c>
      <c r="C993" s="152">
        <v>84</v>
      </c>
    </row>
    <row r="994" spans="1:3" ht="15.75" customHeight="1">
      <c r="A994" s="150">
        <v>2140127</v>
      </c>
      <c r="B994" s="153" t="s">
        <v>1047</v>
      </c>
      <c r="C994" s="152">
        <v>0</v>
      </c>
    </row>
    <row r="995" spans="1:3" ht="15.75" customHeight="1">
      <c r="A995" s="150">
        <v>2140128</v>
      </c>
      <c r="B995" s="153" t="s">
        <v>1048</v>
      </c>
      <c r="C995" s="152">
        <v>0</v>
      </c>
    </row>
    <row r="996" spans="1:3" ht="15.75" customHeight="1">
      <c r="A996" s="150">
        <v>2140129</v>
      </c>
      <c r="B996" s="153" t="s">
        <v>1049</v>
      </c>
      <c r="C996" s="152">
        <v>0</v>
      </c>
    </row>
    <row r="997" spans="1:3" ht="15.75" customHeight="1">
      <c r="A997" s="150">
        <v>2140130</v>
      </c>
      <c r="B997" s="153" t="s">
        <v>1050</v>
      </c>
      <c r="C997" s="152">
        <v>0</v>
      </c>
    </row>
    <row r="998" spans="1:3" ht="15.75" customHeight="1">
      <c r="A998" s="150">
        <v>2140131</v>
      </c>
      <c r="B998" s="153" t="s">
        <v>1051</v>
      </c>
      <c r="C998" s="152">
        <v>0</v>
      </c>
    </row>
    <row r="999" spans="1:3" ht="15.75" customHeight="1">
      <c r="A999" s="150">
        <v>2140133</v>
      </c>
      <c r="B999" s="153" t="s">
        <v>1052</v>
      </c>
      <c r="C999" s="152">
        <v>0</v>
      </c>
    </row>
    <row r="1000" spans="1:3" ht="15.75" customHeight="1">
      <c r="A1000" s="150">
        <v>2140136</v>
      </c>
      <c r="B1000" s="153" t="s">
        <v>1053</v>
      </c>
      <c r="C1000" s="152">
        <v>0</v>
      </c>
    </row>
    <row r="1001" spans="1:3" ht="15.75" customHeight="1">
      <c r="A1001" s="150">
        <v>2140138</v>
      </c>
      <c r="B1001" s="153" t="s">
        <v>1054</v>
      </c>
      <c r="C1001" s="152">
        <v>0</v>
      </c>
    </row>
    <row r="1002" spans="1:3" ht="15.75" customHeight="1">
      <c r="A1002" s="150">
        <v>2140139</v>
      </c>
      <c r="B1002" s="153" t="s">
        <v>1055</v>
      </c>
      <c r="C1002" s="152">
        <v>0</v>
      </c>
    </row>
    <row r="1003" spans="1:3" ht="15.75" customHeight="1">
      <c r="A1003" s="150">
        <v>2140199</v>
      </c>
      <c r="B1003" s="153" t="s">
        <v>1056</v>
      </c>
      <c r="C1003" s="152">
        <v>0</v>
      </c>
    </row>
    <row r="1004" spans="1:3" ht="15.75" customHeight="1">
      <c r="A1004" s="150">
        <v>21402</v>
      </c>
      <c r="B1004" s="151" t="s">
        <v>1057</v>
      </c>
      <c r="C1004" s="152">
        <f>SUM(C1005:C1013)</f>
        <v>0</v>
      </c>
    </row>
    <row r="1005" spans="1:3" ht="15.75" customHeight="1">
      <c r="A1005" s="150">
        <v>2140201</v>
      </c>
      <c r="B1005" s="153" t="s">
        <v>294</v>
      </c>
      <c r="C1005" s="152">
        <v>0</v>
      </c>
    </row>
    <row r="1006" spans="1:3" ht="15.75" customHeight="1">
      <c r="A1006" s="150">
        <v>2140202</v>
      </c>
      <c r="B1006" s="153" t="s">
        <v>295</v>
      </c>
      <c r="C1006" s="152">
        <v>0</v>
      </c>
    </row>
    <row r="1007" spans="1:3" ht="15.75" customHeight="1">
      <c r="A1007" s="150">
        <v>2140203</v>
      </c>
      <c r="B1007" s="153" t="s">
        <v>296</v>
      </c>
      <c r="C1007" s="152">
        <v>0</v>
      </c>
    </row>
    <row r="1008" spans="1:3" ht="15.75" customHeight="1">
      <c r="A1008" s="150">
        <v>2140204</v>
      </c>
      <c r="B1008" s="153" t="s">
        <v>1058</v>
      </c>
      <c r="C1008" s="152">
        <v>0</v>
      </c>
    </row>
    <row r="1009" spans="1:3" ht="15.75" customHeight="1">
      <c r="A1009" s="150">
        <v>2140205</v>
      </c>
      <c r="B1009" s="153" t="s">
        <v>1059</v>
      </c>
      <c r="C1009" s="152">
        <v>0</v>
      </c>
    </row>
    <row r="1010" spans="1:3" ht="15.75" customHeight="1">
      <c r="A1010" s="150">
        <v>2140206</v>
      </c>
      <c r="B1010" s="153" t="s">
        <v>1060</v>
      </c>
      <c r="C1010" s="152">
        <v>0</v>
      </c>
    </row>
    <row r="1011" spans="1:3" ht="15.75" customHeight="1">
      <c r="A1011" s="150">
        <v>2140207</v>
      </c>
      <c r="B1011" s="153" t="s">
        <v>1061</v>
      </c>
      <c r="C1011" s="152">
        <v>0</v>
      </c>
    </row>
    <row r="1012" spans="1:3" ht="15.75" customHeight="1">
      <c r="A1012" s="150">
        <v>2140208</v>
      </c>
      <c r="B1012" s="153" t="s">
        <v>1062</v>
      </c>
      <c r="C1012" s="152">
        <v>0</v>
      </c>
    </row>
    <row r="1013" spans="1:3" ht="15.75" customHeight="1">
      <c r="A1013" s="150">
        <v>2140299</v>
      </c>
      <c r="B1013" s="153" t="s">
        <v>1063</v>
      </c>
      <c r="C1013" s="152">
        <v>0</v>
      </c>
    </row>
    <row r="1014" spans="1:3" ht="15.75" customHeight="1">
      <c r="A1014" s="150">
        <v>21403</v>
      </c>
      <c r="B1014" s="151" t="s">
        <v>1064</v>
      </c>
      <c r="C1014" s="152">
        <f>SUM(C1015:C1023)</f>
        <v>0</v>
      </c>
    </row>
    <row r="1015" spans="1:3" ht="15.75" customHeight="1">
      <c r="A1015" s="150">
        <v>2140301</v>
      </c>
      <c r="B1015" s="153" t="s">
        <v>294</v>
      </c>
      <c r="C1015" s="152">
        <v>0</v>
      </c>
    </row>
    <row r="1016" spans="1:3" ht="15.75" customHeight="1">
      <c r="A1016" s="150">
        <v>2140302</v>
      </c>
      <c r="B1016" s="153" t="s">
        <v>295</v>
      </c>
      <c r="C1016" s="152">
        <v>0</v>
      </c>
    </row>
    <row r="1017" spans="1:3" ht="15.75" customHeight="1">
      <c r="A1017" s="150">
        <v>2140303</v>
      </c>
      <c r="B1017" s="153" t="s">
        <v>296</v>
      </c>
      <c r="C1017" s="152">
        <v>0</v>
      </c>
    </row>
    <row r="1018" spans="1:3" ht="15.75" customHeight="1">
      <c r="A1018" s="150">
        <v>2140304</v>
      </c>
      <c r="B1018" s="153" t="s">
        <v>1065</v>
      </c>
      <c r="C1018" s="152">
        <v>0</v>
      </c>
    </row>
    <row r="1019" spans="1:3" ht="15.75" customHeight="1">
      <c r="A1019" s="150">
        <v>2140305</v>
      </c>
      <c r="B1019" s="153" t="s">
        <v>1066</v>
      </c>
      <c r="C1019" s="152">
        <v>0</v>
      </c>
    </row>
    <row r="1020" spans="1:3" ht="15.75" customHeight="1">
      <c r="A1020" s="150">
        <v>2140306</v>
      </c>
      <c r="B1020" s="153" t="s">
        <v>1067</v>
      </c>
      <c r="C1020" s="152">
        <v>0</v>
      </c>
    </row>
    <row r="1021" spans="1:3" ht="15.75" customHeight="1">
      <c r="A1021" s="150">
        <v>2140307</v>
      </c>
      <c r="B1021" s="153" t="s">
        <v>1068</v>
      </c>
      <c r="C1021" s="152">
        <v>0</v>
      </c>
    </row>
    <row r="1022" spans="1:3" ht="15.75" customHeight="1">
      <c r="A1022" s="150">
        <v>2140308</v>
      </c>
      <c r="B1022" s="153" t="s">
        <v>1069</v>
      </c>
      <c r="C1022" s="152">
        <v>0</v>
      </c>
    </row>
    <row r="1023" spans="1:3" ht="15.75" customHeight="1">
      <c r="A1023" s="150">
        <v>2140399</v>
      </c>
      <c r="B1023" s="153" t="s">
        <v>1070</v>
      </c>
      <c r="C1023" s="152">
        <v>0</v>
      </c>
    </row>
    <row r="1024" spans="1:3" ht="15.75" customHeight="1">
      <c r="A1024" s="150">
        <v>21404</v>
      </c>
      <c r="B1024" s="151" t="s">
        <v>1071</v>
      </c>
      <c r="C1024" s="152">
        <f>SUM(C1025:C1028)</f>
        <v>0</v>
      </c>
    </row>
    <row r="1025" spans="1:3" ht="15.75" customHeight="1">
      <c r="A1025" s="150">
        <v>2140401</v>
      </c>
      <c r="B1025" s="153" t="s">
        <v>1072</v>
      </c>
      <c r="C1025" s="152">
        <v>0</v>
      </c>
    </row>
    <row r="1026" spans="1:3" ht="15.75" customHeight="1">
      <c r="A1026" s="150">
        <v>2140402</v>
      </c>
      <c r="B1026" s="153" t="s">
        <v>1073</v>
      </c>
      <c r="C1026" s="152">
        <v>0</v>
      </c>
    </row>
    <row r="1027" spans="1:3" ht="15.75" customHeight="1">
      <c r="A1027" s="150">
        <v>2140403</v>
      </c>
      <c r="B1027" s="153" t="s">
        <v>1074</v>
      </c>
      <c r="C1027" s="152">
        <v>0</v>
      </c>
    </row>
    <row r="1028" spans="1:3" ht="15.75" customHeight="1">
      <c r="A1028" s="150">
        <v>2140499</v>
      </c>
      <c r="B1028" s="153" t="s">
        <v>1075</v>
      </c>
      <c r="C1028" s="152">
        <v>0</v>
      </c>
    </row>
    <row r="1029" spans="1:3" ht="15.75" customHeight="1">
      <c r="A1029" s="150">
        <v>21405</v>
      </c>
      <c r="B1029" s="151" t="s">
        <v>1076</v>
      </c>
      <c r="C1029" s="152">
        <f>SUM(C1030:C1035)</f>
        <v>0</v>
      </c>
    </row>
    <row r="1030" spans="1:3" ht="15.75" customHeight="1">
      <c r="A1030" s="150">
        <v>2140501</v>
      </c>
      <c r="B1030" s="153" t="s">
        <v>294</v>
      </c>
      <c r="C1030" s="152">
        <v>0</v>
      </c>
    </row>
    <row r="1031" spans="1:3" ht="15.75" customHeight="1">
      <c r="A1031" s="150">
        <v>2140502</v>
      </c>
      <c r="B1031" s="153" t="s">
        <v>295</v>
      </c>
      <c r="C1031" s="152">
        <v>0</v>
      </c>
    </row>
    <row r="1032" spans="1:3" ht="15.75" customHeight="1">
      <c r="A1032" s="150">
        <v>2140503</v>
      </c>
      <c r="B1032" s="153" t="s">
        <v>296</v>
      </c>
      <c r="C1032" s="152">
        <v>0</v>
      </c>
    </row>
    <row r="1033" spans="1:3" ht="15.75" customHeight="1">
      <c r="A1033" s="150">
        <v>2140504</v>
      </c>
      <c r="B1033" s="153" t="s">
        <v>1062</v>
      </c>
      <c r="C1033" s="152">
        <v>0</v>
      </c>
    </row>
    <row r="1034" spans="1:3" ht="15.75" customHeight="1">
      <c r="A1034" s="150">
        <v>2140505</v>
      </c>
      <c r="B1034" s="153" t="s">
        <v>1077</v>
      </c>
      <c r="C1034" s="152">
        <v>0</v>
      </c>
    </row>
    <row r="1035" spans="1:3" ht="15.75" customHeight="1">
      <c r="A1035" s="150">
        <v>2140599</v>
      </c>
      <c r="B1035" s="153" t="s">
        <v>1078</v>
      </c>
      <c r="C1035" s="152">
        <v>0</v>
      </c>
    </row>
    <row r="1036" spans="1:3" ht="15.75" customHeight="1">
      <c r="A1036" s="150">
        <v>21406</v>
      </c>
      <c r="B1036" s="151" t="s">
        <v>1079</v>
      </c>
      <c r="C1036" s="152">
        <f>SUM(C1037:C1040)</f>
        <v>0</v>
      </c>
    </row>
    <row r="1037" spans="1:3" ht="15.75" customHeight="1">
      <c r="A1037" s="150">
        <v>2140601</v>
      </c>
      <c r="B1037" s="153" t="s">
        <v>1080</v>
      </c>
      <c r="C1037" s="152">
        <v>0</v>
      </c>
    </row>
    <row r="1038" spans="1:3" ht="15.75" customHeight="1">
      <c r="A1038" s="150">
        <v>2140602</v>
      </c>
      <c r="B1038" s="153" t="s">
        <v>1081</v>
      </c>
      <c r="C1038" s="152">
        <v>0</v>
      </c>
    </row>
    <row r="1039" spans="1:3" ht="15.75" customHeight="1">
      <c r="A1039" s="150">
        <v>2140603</v>
      </c>
      <c r="B1039" s="153" t="s">
        <v>1082</v>
      </c>
      <c r="C1039" s="152">
        <v>0</v>
      </c>
    </row>
    <row r="1040" spans="1:3" ht="15.75" customHeight="1">
      <c r="A1040" s="150">
        <v>2140699</v>
      </c>
      <c r="B1040" s="153" t="s">
        <v>1083</v>
      </c>
      <c r="C1040" s="152">
        <v>0</v>
      </c>
    </row>
    <row r="1041" spans="1:3" ht="15.75" customHeight="1">
      <c r="A1041" s="150">
        <v>21499</v>
      </c>
      <c r="B1041" s="151" t="s">
        <v>1084</v>
      </c>
      <c r="C1041" s="152">
        <f>SUM(C1042:C1043)</f>
        <v>142</v>
      </c>
    </row>
    <row r="1042" spans="1:3" ht="15.75" customHeight="1">
      <c r="A1042" s="150">
        <v>2149901</v>
      </c>
      <c r="B1042" s="153" t="s">
        <v>1085</v>
      </c>
      <c r="C1042" s="152">
        <v>142</v>
      </c>
    </row>
    <row r="1043" spans="1:3" ht="15.75" customHeight="1">
      <c r="A1043" s="150">
        <v>2149999</v>
      </c>
      <c r="B1043" s="153" t="s">
        <v>1086</v>
      </c>
      <c r="C1043" s="152">
        <v>0</v>
      </c>
    </row>
    <row r="1044" spans="1:3" ht="15.75" customHeight="1">
      <c r="A1044" s="150">
        <v>215</v>
      </c>
      <c r="B1044" s="151" t="s">
        <v>1087</v>
      </c>
      <c r="C1044" s="152">
        <f>C1045+C1055+C1071+C1076+C1090+C1097+C1104</f>
        <v>1159</v>
      </c>
    </row>
    <row r="1045" spans="1:3" ht="15.75" customHeight="1">
      <c r="A1045" s="150">
        <v>21501</v>
      </c>
      <c r="B1045" s="151" t="s">
        <v>1088</v>
      </c>
      <c r="C1045" s="152">
        <f>SUM(C1046:C1054)</f>
        <v>0</v>
      </c>
    </row>
    <row r="1046" spans="1:3" ht="15.75" customHeight="1">
      <c r="A1046" s="150">
        <v>2150101</v>
      </c>
      <c r="B1046" s="153" t="s">
        <v>294</v>
      </c>
      <c r="C1046" s="152">
        <v>0</v>
      </c>
    </row>
    <row r="1047" spans="1:3" ht="15.75" customHeight="1">
      <c r="A1047" s="150">
        <v>2150102</v>
      </c>
      <c r="B1047" s="153" t="s">
        <v>295</v>
      </c>
      <c r="C1047" s="152">
        <v>0</v>
      </c>
    </row>
    <row r="1048" spans="1:3" ht="15.75" customHeight="1">
      <c r="A1048" s="150">
        <v>2150103</v>
      </c>
      <c r="B1048" s="153" t="s">
        <v>296</v>
      </c>
      <c r="C1048" s="152">
        <v>0</v>
      </c>
    </row>
    <row r="1049" spans="1:3" ht="15.75" customHeight="1">
      <c r="A1049" s="150">
        <v>2150104</v>
      </c>
      <c r="B1049" s="153" t="s">
        <v>1089</v>
      </c>
      <c r="C1049" s="152">
        <v>0</v>
      </c>
    </row>
    <row r="1050" spans="1:3" ht="15.75" customHeight="1">
      <c r="A1050" s="150">
        <v>2150105</v>
      </c>
      <c r="B1050" s="153" t="s">
        <v>1090</v>
      </c>
      <c r="C1050" s="152">
        <v>0</v>
      </c>
    </row>
    <row r="1051" spans="1:3" ht="15.75" customHeight="1">
      <c r="A1051" s="150">
        <v>2150106</v>
      </c>
      <c r="B1051" s="153" t="s">
        <v>1091</v>
      </c>
      <c r="C1051" s="152">
        <v>0</v>
      </c>
    </row>
    <row r="1052" spans="1:3" ht="15.75" customHeight="1">
      <c r="A1052" s="150">
        <v>2150107</v>
      </c>
      <c r="B1052" s="153" t="s">
        <v>1092</v>
      </c>
      <c r="C1052" s="152">
        <v>0</v>
      </c>
    </row>
    <row r="1053" spans="1:3" ht="15.75" customHeight="1">
      <c r="A1053" s="150">
        <v>2150108</v>
      </c>
      <c r="B1053" s="153" t="s">
        <v>1093</v>
      </c>
      <c r="C1053" s="152">
        <v>0</v>
      </c>
    </row>
    <row r="1054" spans="1:3" ht="15.75" customHeight="1">
      <c r="A1054" s="150">
        <v>2150199</v>
      </c>
      <c r="B1054" s="153" t="s">
        <v>1094</v>
      </c>
      <c r="C1054" s="152">
        <v>0</v>
      </c>
    </row>
    <row r="1055" spans="1:3" ht="15.75" customHeight="1">
      <c r="A1055" s="150">
        <v>21502</v>
      </c>
      <c r="B1055" s="151" t="s">
        <v>1095</v>
      </c>
      <c r="C1055" s="152">
        <f>SUM(C1056:C1070)</f>
        <v>0</v>
      </c>
    </row>
    <row r="1056" spans="1:3" ht="15.75" customHeight="1">
      <c r="A1056" s="150">
        <v>2150201</v>
      </c>
      <c r="B1056" s="153" t="s">
        <v>294</v>
      </c>
      <c r="C1056" s="152">
        <v>0</v>
      </c>
    </row>
    <row r="1057" spans="1:3" ht="15.75" customHeight="1">
      <c r="A1057" s="150">
        <v>2150202</v>
      </c>
      <c r="B1057" s="153" t="s">
        <v>295</v>
      </c>
      <c r="C1057" s="152">
        <v>0</v>
      </c>
    </row>
    <row r="1058" spans="1:3" ht="15.75" customHeight="1">
      <c r="A1058" s="150">
        <v>2150203</v>
      </c>
      <c r="B1058" s="153" t="s">
        <v>296</v>
      </c>
      <c r="C1058" s="152">
        <v>0</v>
      </c>
    </row>
    <row r="1059" spans="1:3" ht="15.75" customHeight="1">
      <c r="A1059" s="150">
        <v>2150204</v>
      </c>
      <c r="B1059" s="153" t="s">
        <v>1096</v>
      </c>
      <c r="C1059" s="152">
        <v>0</v>
      </c>
    </row>
    <row r="1060" spans="1:3" ht="15.75" customHeight="1">
      <c r="A1060" s="150">
        <v>2150205</v>
      </c>
      <c r="B1060" s="153" t="s">
        <v>1097</v>
      </c>
      <c r="C1060" s="152">
        <v>0</v>
      </c>
    </row>
    <row r="1061" spans="1:3" ht="15.75" customHeight="1">
      <c r="A1061" s="150">
        <v>2150206</v>
      </c>
      <c r="B1061" s="153" t="s">
        <v>1098</v>
      </c>
      <c r="C1061" s="152">
        <v>0</v>
      </c>
    </row>
    <row r="1062" spans="1:3" ht="15.75" customHeight="1">
      <c r="A1062" s="150">
        <v>2150207</v>
      </c>
      <c r="B1062" s="153" t="s">
        <v>1099</v>
      </c>
      <c r="C1062" s="152">
        <v>0</v>
      </c>
    </row>
    <row r="1063" spans="1:3" ht="15.75" customHeight="1">
      <c r="A1063" s="150">
        <v>2150208</v>
      </c>
      <c r="B1063" s="153" t="s">
        <v>1100</v>
      </c>
      <c r="C1063" s="152">
        <v>0</v>
      </c>
    </row>
    <row r="1064" spans="1:3" ht="15.75" customHeight="1">
      <c r="A1064" s="150">
        <v>2150209</v>
      </c>
      <c r="B1064" s="153" t="s">
        <v>1101</v>
      </c>
      <c r="C1064" s="152">
        <v>0</v>
      </c>
    </row>
    <row r="1065" spans="1:3" ht="15.75" customHeight="1">
      <c r="A1065" s="150">
        <v>2150210</v>
      </c>
      <c r="B1065" s="153" t="s">
        <v>1102</v>
      </c>
      <c r="C1065" s="152">
        <v>0</v>
      </c>
    </row>
    <row r="1066" spans="1:3" ht="15.75" customHeight="1">
      <c r="A1066" s="150">
        <v>2150212</v>
      </c>
      <c r="B1066" s="153" t="s">
        <v>1103</v>
      </c>
      <c r="C1066" s="152">
        <v>0</v>
      </c>
    </row>
    <row r="1067" spans="1:3" ht="15.75" customHeight="1">
      <c r="A1067" s="150">
        <v>2150213</v>
      </c>
      <c r="B1067" s="153" t="s">
        <v>1104</v>
      </c>
      <c r="C1067" s="152">
        <v>0</v>
      </c>
    </row>
    <row r="1068" spans="1:3" ht="15.75" customHeight="1">
      <c r="A1068" s="150">
        <v>2150214</v>
      </c>
      <c r="B1068" s="153" t="s">
        <v>1105</v>
      </c>
      <c r="C1068" s="152">
        <v>0</v>
      </c>
    </row>
    <row r="1069" spans="1:3" ht="15.75" customHeight="1">
      <c r="A1069" s="150">
        <v>2150215</v>
      </c>
      <c r="B1069" s="153" t="s">
        <v>1106</v>
      </c>
      <c r="C1069" s="152">
        <v>0</v>
      </c>
    </row>
    <row r="1070" spans="1:3" ht="15.75" customHeight="1">
      <c r="A1070" s="150">
        <v>2150299</v>
      </c>
      <c r="B1070" s="153" t="s">
        <v>1107</v>
      </c>
      <c r="C1070" s="152">
        <v>0</v>
      </c>
    </row>
    <row r="1071" spans="1:3" ht="15.75" customHeight="1">
      <c r="A1071" s="150">
        <v>21503</v>
      </c>
      <c r="B1071" s="151" t="s">
        <v>1108</v>
      </c>
      <c r="C1071" s="152">
        <f>SUM(C1072:C1075)</f>
        <v>0</v>
      </c>
    </row>
    <row r="1072" spans="1:3" ht="15.75" customHeight="1">
      <c r="A1072" s="150">
        <v>2150301</v>
      </c>
      <c r="B1072" s="153" t="s">
        <v>294</v>
      </c>
      <c r="C1072" s="152">
        <v>0</v>
      </c>
    </row>
    <row r="1073" spans="1:3" ht="15.75" customHeight="1">
      <c r="A1073" s="150">
        <v>2150302</v>
      </c>
      <c r="B1073" s="153" t="s">
        <v>295</v>
      </c>
      <c r="C1073" s="152">
        <v>0</v>
      </c>
    </row>
    <row r="1074" spans="1:3" ht="15.75" customHeight="1">
      <c r="A1074" s="150">
        <v>2150303</v>
      </c>
      <c r="B1074" s="153" t="s">
        <v>296</v>
      </c>
      <c r="C1074" s="152">
        <v>0</v>
      </c>
    </row>
    <row r="1075" spans="1:3" ht="15.75" customHeight="1">
      <c r="A1075" s="150">
        <v>2150399</v>
      </c>
      <c r="B1075" s="153" t="s">
        <v>1109</v>
      </c>
      <c r="C1075" s="152">
        <v>0</v>
      </c>
    </row>
    <row r="1076" spans="1:3" ht="15.75" customHeight="1">
      <c r="A1076" s="150">
        <v>21505</v>
      </c>
      <c r="B1076" s="151" t="s">
        <v>1110</v>
      </c>
      <c r="C1076" s="152">
        <f>SUM(C1077:C1089)</f>
        <v>0</v>
      </c>
    </row>
    <row r="1077" spans="1:3" ht="15.75" customHeight="1">
      <c r="A1077" s="150">
        <v>2150501</v>
      </c>
      <c r="B1077" s="153" t="s">
        <v>294</v>
      </c>
      <c r="C1077" s="152">
        <v>0</v>
      </c>
    </row>
    <row r="1078" spans="1:3" ht="15.75" customHeight="1">
      <c r="A1078" s="150">
        <v>2150502</v>
      </c>
      <c r="B1078" s="153" t="s">
        <v>295</v>
      </c>
      <c r="C1078" s="152">
        <v>0</v>
      </c>
    </row>
    <row r="1079" spans="1:3" ht="15.75" customHeight="1">
      <c r="A1079" s="150">
        <v>2150503</v>
      </c>
      <c r="B1079" s="153" t="s">
        <v>296</v>
      </c>
      <c r="C1079" s="152">
        <v>0</v>
      </c>
    </row>
    <row r="1080" spans="1:3" ht="15.75" customHeight="1">
      <c r="A1080" s="150">
        <v>2150505</v>
      </c>
      <c r="B1080" s="153" t="s">
        <v>1111</v>
      </c>
      <c r="C1080" s="152">
        <v>0</v>
      </c>
    </row>
    <row r="1081" spans="1:3" ht="15.75" customHeight="1">
      <c r="A1081" s="150">
        <v>2150506</v>
      </c>
      <c r="B1081" s="153" t="s">
        <v>1112</v>
      </c>
      <c r="C1081" s="152">
        <v>0</v>
      </c>
    </row>
    <row r="1082" spans="1:3" ht="15.75" customHeight="1">
      <c r="A1082" s="150">
        <v>2150507</v>
      </c>
      <c r="B1082" s="153" t="s">
        <v>1113</v>
      </c>
      <c r="C1082" s="152">
        <v>0</v>
      </c>
    </row>
    <row r="1083" spans="1:3" ht="15.75" customHeight="1">
      <c r="A1083" s="150">
        <v>2150508</v>
      </c>
      <c r="B1083" s="153" t="s">
        <v>1114</v>
      </c>
      <c r="C1083" s="152">
        <v>0</v>
      </c>
    </row>
    <row r="1084" spans="1:3" ht="15.75" customHeight="1">
      <c r="A1084" s="150">
        <v>2150509</v>
      </c>
      <c r="B1084" s="153" t="s">
        <v>1115</v>
      </c>
      <c r="C1084" s="152">
        <v>0</v>
      </c>
    </row>
    <row r="1085" spans="1:3" ht="15.75" customHeight="1">
      <c r="A1085" s="150">
        <v>2150510</v>
      </c>
      <c r="B1085" s="153" t="s">
        <v>1116</v>
      </c>
      <c r="C1085" s="152">
        <v>0</v>
      </c>
    </row>
    <row r="1086" spans="1:3" ht="15.75" customHeight="1">
      <c r="A1086" s="150">
        <v>2150511</v>
      </c>
      <c r="B1086" s="153" t="s">
        <v>1117</v>
      </c>
      <c r="C1086" s="152">
        <v>0</v>
      </c>
    </row>
    <row r="1087" spans="1:3" ht="15.75" customHeight="1">
      <c r="A1087" s="150">
        <v>2150513</v>
      </c>
      <c r="B1087" s="153" t="s">
        <v>1062</v>
      </c>
      <c r="C1087" s="152">
        <v>0</v>
      </c>
    </row>
    <row r="1088" spans="1:3" ht="15.75" customHeight="1">
      <c r="A1088" s="150">
        <v>2150515</v>
      </c>
      <c r="B1088" s="153" t="s">
        <v>1118</v>
      </c>
      <c r="C1088" s="152">
        <v>0</v>
      </c>
    </row>
    <row r="1089" spans="1:3" ht="15.75" customHeight="1">
      <c r="A1089" s="150">
        <v>2150599</v>
      </c>
      <c r="B1089" s="153" t="s">
        <v>1119</v>
      </c>
      <c r="C1089" s="152">
        <v>0</v>
      </c>
    </row>
    <row r="1090" spans="1:3" ht="15.75" customHeight="1">
      <c r="A1090" s="150">
        <v>21507</v>
      </c>
      <c r="B1090" s="151" t="s">
        <v>1120</v>
      </c>
      <c r="C1090" s="152">
        <f>SUM(C1091:C1096)</f>
        <v>0</v>
      </c>
    </row>
    <row r="1091" spans="1:3" ht="15.75" customHeight="1">
      <c r="A1091" s="150">
        <v>2150701</v>
      </c>
      <c r="B1091" s="153" t="s">
        <v>294</v>
      </c>
      <c r="C1091" s="152">
        <v>0</v>
      </c>
    </row>
    <row r="1092" spans="1:3" ht="15.75" customHeight="1">
      <c r="A1092" s="150">
        <v>2150702</v>
      </c>
      <c r="B1092" s="153" t="s">
        <v>295</v>
      </c>
      <c r="C1092" s="152">
        <v>0</v>
      </c>
    </row>
    <row r="1093" spans="1:3" ht="15.75" customHeight="1">
      <c r="A1093" s="150">
        <v>2150703</v>
      </c>
      <c r="B1093" s="153" t="s">
        <v>296</v>
      </c>
      <c r="C1093" s="152">
        <v>0</v>
      </c>
    </row>
    <row r="1094" spans="1:3" ht="15.75" customHeight="1">
      <c r="A1094" s="150">
        <v>2150704</v>
      </c>
      <c r="B1094" s="153" t="s">
        <v>1121</v>
      </c>
      <c r="C1094" s="152">
        <v>0</v>
      </c>
    </row>
    <row r="1095" spans="1:3" ht="15.75" customHeight="1">
      <c r="A1095" s="150">
        <v>2150705</v>
      </c>
      <c r="B1095" s="153" t="s">
        <v>1122</v>
      </c>
      <c r="C1095" s="152">
        <v>0</v>
      </c>
    </row>
    <row r="1096" spans="1:3" ht="15.75" customHeight="1">
      <c r="A1096" s="150">
        <v>2150799</v>
      </c>
      <c r="B1096" s="153" t="s">
        <v>1123</v>
      </c>
      <c r="C1096" s="152">
        <v>0</v>
      </c>
    </row>
    <row r="1097" spans="1:3" ht="15.75" customHeight="1">
      <c r="A1097" s="150">
        <v>21508</v>
      </c>
      <c r="B1097" s="151" t="s">
        <v>1124</v>
      </c>
      <c r="C1097" s="152">
        <f>SUM(C1098:C1103)</f>
        <v>1159</v>
      </c>
    </row>
    <row r="1098" spans="1:3" ht="15.75" customHeight="1">
      <c r="A1098" s="150">
        <v>2150801</v>
      </c>
      <c r="B1098" s="153" t="s">
        <v>294</v>
      </c>
      <c r="C1098" s="152">
        <v>89</v>
      </c>
    </row>
    <row r="1099" spans="1:3" ht="15.75" customHeight="1">
      <c r="A1099" s="150">
        <v>2150802</v>
      </c>
      <c r="B1099" s="153" t="s">
        <v>295</v>
      </c>
      <c r="C1099" s="152">
        <v>0</v>
      </c>
    </row>
    <row r="1100" spans="1:3" ht="15.75" customHeight="1">
      <c r="A1100" s="150">
        <v>2150803</v>
      </c>
      <c r="B1100" s="153" t="s">
        <v>296</v>
      </c>
      <c r="C1100" s="152">
        <v>0</v>
      </c>
    </row>
    <row r="1101" spans="1:3" ht="15.75" customHeight="1">
      <c r="A1101" s="150">
        <v>2150804</v>
      </c>
      <c r="B1101" s="153" t="s">
        <v>1125</v>
      </c>
      <c r="C1101" s="152">
        <v>0</v>
      </c>
    </row>
    <row r="1102" spans="1:3" ht="15.75" customHeight="1">
      <c r="A1102" s="150">
        <v>2150805</v>
      </c>
      <c r="B1102" s="153" t="s">
        <v>1126</v>
      </c>
      <c r="C1102" s="152">
        <v>1070</v>
      </c>
    </row>
    <row r="1103" spans="1:3" ht="15.75" customHeight="1">
      <c r="A1103" s="150">
        <v>2150899</v>
      </c>
      <c r="B1103" s="153" t="s">
        <v>1127</v>
      </c>
      <c r="C1103" s="152">
        <v>0</v>
      </c>
    </row>
    <row r="1104" spans="1:3" ht="15.75" customHeight="1">
      <c r="A1104" s="150">
        <v>21599</v>
      </c>
      <c r="B1104" s="151" t="s">
        <v>1128</v>
      </c>
      <c r="C1104" s="152">
        <f>SUM(C1105:C1109)</f>
        <v>0</v>
      </c>
    </row>
    <row r="1105" spans="1:3" ht="15.75" customHeight="1">
      <c r="A1105" s="150">
        <v>2159901</v>
      </c>
      <c r="B1105" s="153" t="s">
        <v>1129</v>
      </c>
      <c r="C1105" s="152">
        <v>0</v>
      </c>
    </row>
    <row r="1106" spans="1:3" ht="15.75" customHeight="1">
      <c r="A1106" s="150">
        <v>2159904</v>
      </c>
      <c r="B1106" s="153" t="s">
        <v>1130</v>
      </c>
      <c r="C1106" s="152">
        <v>0</v>
      </c>
    </row>
    <row r="1107" spans="1:3" ht="15.75" customHeight="1">
      <c r="A1107" s="150">
        <v>2159905</v>
      </c>
      <c r="B1107" s="153" t="s">
        <v>1131</v>
      </c>
      <c r="C1107" s="152">
        <v>0</v>
      </c>
    </row>
    <row r="1108" spans="1:3" ht="15.75" customHeight="1">
      <c r="A1108" s="150">
        <v>2159906</v>
      </c>
      <c r="B1108" s="153" t="s">
        <v>1132</v>
      </c>
      <c r="C1108" s="152">
        <v>0</v>
      </c>
    </row>
    <row r="1109" spans="1:3" ht="15.75" customHeight="1">
      <c r="A1109" s="150">
        <v>2159999</v>
      </c>
      <c r="B1109" s="153" t="s">
        <v>1133</v>
      </c>
      <c r="C1109" s="152">
        <v>0</v>
      </c>
    </row>
    <row r="1110" spans="1:3" ht="15.75" customHeight="1">
      <c r="A1110" s="150">
        <v>216</v>
      </c>
      <c r="B1110" s="151" t="s">
        <v>1134</v>
      </c>
      <c r="C1110" s="152">
        <f>C1111+C1121+C1127</f>
        <v>343</v>
      </c>
    </row>
    <row r="1111" spans="1:3" ht="15.75" customHeight="1">
      <c r="A1111" s="150">
        <v>21602</v>
      </c>
      <c r="B1111" s="151" t="s">
        <v>1135</v>
      </c>
      <c r="C1111" s="152">
        <f>SUM(C1112:C1120)</f>
        <v>263</v>
      </c>
    </row>
    <row r="1112" spans="1:3" ht="15.75" customHeight="1">
      <c r="A1112" s="150">
        <v>2160201</v>
      </c>
      <c r="B1112" s="153" t="s">
        <v>294</v>
      </c>
      <c r="C1112" s="152">
        <v>263</v>
      </c>
    </row>
    <row r="1113" spans="1:3" ht="15.75" customHeight="1">
      <c r="A1113" s="150">
        <v>2160202</v>
      </c>
      <c r="B1113" s="153" t="s">
        <v>295</v>
      </c>
      <c r="C1113" s="152">
        <v>0</v>
      </c>
    </row>
    <row r="1114" spans="1:3" ht="15.75" customHeight="1">
      <c r="A1114" s="150">
        <v>2160203</v>
      </c>
      <c r="B1114" s="153" t="s">
        <v>296</v>
      </c>
      <c r="C1114" s="152">
        <v>0</v>
      </c>
    </row>
    <row r="1115" spans="1:3" ht="15.75" customHeight="1">
      <c r="A1115" s="150">
        <v>2160216</v>
      </c>
      <c r="B1115" s="153" t="s">
        <v>1136</v>
      </c>
      <c r="C1115" s="152">
        <v>0</v>
      </c>
    </row>
    <row r="1116" spans="1:3" ht="15.75" customHeight="1">
      <c r="A1116" s="150">
        <v>2160217</v>
      </c>
      <c r="B1116" s="153" t="s">
        <v>1137</v>
      </c>
      <c r="C1116" s="152">
        <v>0</v>
      </c>
    </row>
    <row r="1117" spans="1:3" ht="15.75" customHeight="1">
      <c r="A1117" s="150">
        <v>2160218</v>
      </c>
      <c r="B1117" s="153" t="s">
        <v>1138</v>
      </c>
      <c r="C1117" s="152">
        <v>0</v>
      </c>
    </row>
    <row r="1118" spans="1:3" ht="15.75" customHeight="1">
      <c r="A1118" s="150">
        <v>2160219</v>
      </c>
      <c r="B1118" s="153" t="s">
        <v>1139</v>
      </c>
      <c r="C1118" s="152">
        <v>0</v>
      </c>
    </row>
    <row r="1119" spans="1:3" ht="15.75" customHeight="1">
      <c r="A1119" s="150">
        <v>2160250</v>
      </c>
      <c r="B1119" s="153" t="s">
        <v>303</v>
      </c>
      <c r="C1119" s="152">
        <v>0</v>
      </c>
    </row>
    <row r="1120" spans="1:3" ht="15.75" customHeight="1">
      <c r="A1120" s="150">
        <v>2160299</v>
      </c>
      <c r="B1120" s="153" t="s">
        <v>1140</v>
      </c>
      <c r="C1120" s="152">
        <v>0</v>
      </c>
    </row>
    <row r="1121" spans="1:3" ht="15.75" customHeight="1">
      <c r="A1121" s="150">
        <v>21606</v>
      </c>
      <c r="B1121" s="151" t="s">
        <v>1141</v>
      </c>
      <c r="C1121" s="152">
        <f>SUM(C1122:C1126)</f>
        <v>0</v>
      </c>
    </row>
    <row r="1122" spans="1:3" ht="15.75" customHeight="1">
      <c r="A1122" s="150">
        <v>2160601</v>
      </c>
      <c r="B1122" s="153" t="s">
        <v>294</v>
      </c>
      <c r="C1122" s="152">
        <v>0</v>
      </c>
    </row>
    <row r="1123" spans="1:3" ht="15.75" customHeight="1">
      <c r="A1123" s="150">
        <v>2160602</v>
      </c>
      <c r="B1123" s="153" t="s">
        <v>295</v>
      </c>
      <c r="C1123" s="152">
        <v>0</v>
      </c>
    </row>
    <row r="1124" spans="1:3" ht="15.75" customHeight="1">
      <c r="A1124" s="150">
        <v>2160603</v>
      </c>
      <c r="B1124" s="153" t="s">
        <v>296</v>
      </c>
      <c r="C1124" s="152">
        <v>0</v>
      </c>
    </row>
    <row r="1125" spans="1:3" ht="15.75" customHeight="1">
      <c r="A1125" s="150">
        <v>2160607</v>
      </c>
      <c r="B1125" s="153" t="s">
        <v>1142</v>
      </c>
      <c r="C1125" s="152">
        <v>0</v>
      </c>
    </row>
    <row r="1126" spans="1:3" ht="15.75" customHeight="1">
      <c r="A1126" s="150">
        <v>2160699</v>
      </c>
      <c r="B1126" s="153" t="s">
        <v>1143</v>
      </c>
      <c r="C1126" s="152">
        <v>0</v>
      </c>
    </row>
    <row r="1127" spans="1:3" ht="15.75" customHeight="1">
      <c r="A1127" s="150">
        <v>21699</v>
      </c>
      <c r="B1127" s="151" t="s">
        <v>1144</v>
      </c>
      <c r="C1127" s="152">
        <f>SUM(C1128:C1129)</f>
        <v>80</v>
      </c>
    </row>
    <row r="1128" spans="1:3" ht="15.75" customHeight="1">
      <c r="A1128" s="150">
        <v>2169901</v>
      </c>
      <c r="B1128" s="153" t="s">
        <v>1145</v>
      </c>
      <c r="C1128" s="152">
        <v>80</v>
      </c>
    </row>
    <row r="1129" spans="1:3" ht="15.75" customHeight="1">
      <c r="A1129" s="150">
        <v>2169999</v>
      </c>
      <c r="B1129" s="153" t="s">
        <v>1146</v>
      </c>
      <c r="C1129" s="152">
        <v>0</v>
      </c>
    </row>
    <row r="1130" spans="1:3" ht="15.75" customHeight="1">
      <c r="A1130" s="150">
        <v>217</v>
      </c>
      <c r="B1130" s="151" t="s">
        <v>1147</v>
      </c>
      <c r="C1130" s="152">
        <f>C1131+C1138+C1148+C1154+C1157</f>
        <v>2000</v>
      </c>
    </row>
    <row r="1131" spans="1:3" ht="15.75" customHeight="1">
      <c r="A1131" s="150">
        <v>21701</v>
      </c>
      <c r="B1131" s="151" t="s">
        <v>1148</v>
      </c>
      <c r="C1131" s="152">
        <f>SUM(C1132:C1137)</f>
        <v>0</v>
      </c>
    </row>
    <row r="1132" spans="1:3" ht="15.75" customHeight="1">
      <c r="A1132" s="150">
        <v>2170101</v>
      </c>
      <c r="B1132" s="153" t="s">
        <v>294</v>
      </c>
      <c r="C1132" s="152">
        <v>0</v>
      </c>
    </row>
    <row r="1133" spans="1:3" ht="15.75" customHeight="1">
      <c r="A1133" s="150">
        <v>2170102</v>
      </c>
      <c r="B1133" s="153" t="s">
        <v>295</v>
      </c>
      <c r="C1133" s="152">
        <v>0</v>
      </c>
    </row>
    <row r="1134" spans="1:3" ht="15.75" customHeight="1">
      <c r="A1134" s="150">
        <v>2170103</v>
      </c>
      <c r="B1134" s="153" t="s">
        <v>296</v>
      </c>
      <c r="C1134" s="152">
        <v>0</v>
      </c>
    </row>
    <row r="1135" spans="1:3" ht="15.75" customHeight="1">
      <c r="A1135" s="150">
        <v>2170104</v>
      </c>
      <c r="B1135" s="153" t="s">
        <v>1149</v>
      </c>
      <c r="C1135" s="152">
        <v>0</v>
      </c>
    </row>
    <row r="1136" spans="1:3" ht="15.75" customHeight="1">
      <c r="A1136" s="150">
        <v>2170150</v>
      </c>
      <c r="B1136" s="153" t="s">
        <v>303</v>
      </c>
      <c r="C1136" s="152">
        <v>0</v>
      </c>
    </row>
    <row r="1137" spans="1:3" ht="15.75" customHeight="1">
      <c r="A1137" s="150">
        <v>2170199</v>
      </c>
      <c r="B1137" s="153" t="s">
        <v>1150</v>
      </c>
      <c r="C1137" s="152">
        <v>0</v>
      </c>
    </row>
    <row r="1138" spans="1:3" ht="15.75" customHeight="1">
      <c r="A1138" s="150">
        <v>21702</v>
      </c>
      <c r="B1138" s="151" t="s">
        <v>1151</v>
      </c>
      <c r="C1138" s="152">
        <f>SUM(C1139:C1147)</f>
        <v>0</v>
      </c>
    </row>
    <row r="1139" spans="1:3" ht="15.75" customHeight="1">
      <c r="A1139" s="150">
        <v>2170201</v>
      </c>
      <c r="B1139" s="153" t="s">
        <v>1152</v>
      </c>
      <c r="C1139" s="152">
        <v>0</v>
      </c>
    </row>
    <row r="1140" spans="1:3" ht="15.75" customHeight="1">
      <c r="A1140" s="150">
        <v>2170202</v>
      </c>
      <c r="B1140" s="153" t="s">
        <v>1153</v>
      </c>
      <c r="C1140" s="152">
        <v>0</v>
      </c>
    </row>
    <row r="1141" spans="1:3" ht="15.75" customHeight="1">
      <c r="A1141" s="150">
        <v>2170203</v>
      </c>
      <c r="B1141" s="153" t="s">
        <v>1154</v>
      </c>
      <c r="C1141" s="152">
        <v>0</v>
      </c>
    </row>
    <row r="1142" spans="1:3" ht="15.75" customHeight="1">
      <c r="A1142" s="150">
        <v>2170204</v>
      </c>
      <c r="B1142" s="153" t="s">
        <v>1155</v>
      </c>
      <c r="C1142" s="152">
        <v>0</v>
      </c>
    </row>
    <row r="1143" spans="1:3" ht="15.75" customHeight="1">
      <c r="A1143" s="150">
        <v>2170205</v>
      </c>
      <c r="B1143" s="153" t="s">
        <v>1156</v>
      </c>
      <c r="C1143" s="152">
        <v>0</v>
      </c>
    </row>
    <row r="1144" spans="1:3" ht="15.75" customHeight="1">
      <c r="A1144" s="150">
        <v>2170206</v>
      </c>
      <c r="B1144" s="153" t="s">
        <v>1157</v>
      </c>
      <c r="C1144" s="152">
        <v>0</v>
      </c>
    </row>
    <row r="1145" spans="1:3" ht="15.75" customHeight="1">
      <c r="A1145" s="150">
        <v>2170207</v>
      </c>
      <c r="B1145" s="153" t="s">
        <v>1158</v>
      </c>
      <c r="C1145" s="152">
        <v>0</v>
      </c>
    </row>
    <row r="1146" spans="1:3" ht="15.75" customHeight="1">
      <c r="A1146" s="150">
        <v>2170208</v>
      </c>
      <c r="B1146" s="153" t="s">
        <v>1159</v>
      </c>
      <c r="C1146" s="152">
        <v>0</v>
      </c>
    </row>
    <row r="1147" spans="1:3" ht="15.75" customHeight="1">
      <c r="A1147" s="150">
        <v>2170299</v>
      </c>
      <c r="B1147" s="153" t="s">
        <v>1160</v>
      </c>
      <c r="C1147" s="152">
        <v>0</v>
      </c>
    </row>
    <row r="1148" spans="1:3" ht="15.75" customHeight="1">
      <c r="A1148" s="150">
        <v>21703</v>
      </c>
      <c r="B1148" s="151" t="s">
        <v>1161</v>
      </c>
      <c r="C1148" s="152">
        <f>SUM(C1149:C1153)</f>
        <v>2000</v>
      </c>
    </row>
    <row r="1149" spans="1:3" ht="15.75" customHeight="1">
      <c r="A1149" s="150">
        <v>2170301</v>
      </c>
      <c r="B1149" s="153" t="s">
        <v>1162</v>
      </c>
      <c r="C1149" s="152">
        <v>0</v>
      </c>
    </row>
    <row r="1150" spans="1:3" ht="15.75" customHeight="1">
      <c r="A1150" s="150">
        <v>2170302</v>
      </c>
      <c r="B1150" s="153" t="s">
        <v>1163</v>
      </c>
      <c r="C1150" s="152">
        <v>0</v>
      </c>
    </row>
    <row r="1151" spans="1:3" ht="15.75" customHeight="1">
      <c r="A1151" s="150">
        <v>2170303</v>
      </c>
      <c r="B1151" s="153" t="s">
        <v>1164</v>
      </c>
      <c r="C1151" s="152">
        <v>0</v>
      </c>
    </row>
    <row r="1152" spans="1:3" ht="15.75" customHeight="1">
      <c r="A1152" s="150">
        <v>2170304</v>
      </c>
      <c r="B1152" s="153" t="s">
        <v>1165</v>
      </c>
      <c r="C1152" s="152">
        <v>0</v>
      </c>
    </row>
    <row r="1153" spans="1:3" ht="15.75" customHeight="1">
      <c r="A1153" s="150">
        <v>2170399</v>
      </c>
      <c r="B1153" s="153" t="s">
        <v>1166</v>
      </c>
      <c r="C1153" s="152">
        <v>2000</v>
      </c>
    </row>
    <row r="1154" spans="1:3" ht="15.75" customHeight="1">
      <c r="A1154" s="150">
        <v>21704</v>
      </c>
      <c r="B1154" s="151" t="s">
        <v>1167</v>
      </c>
      <c r="C1154" s="152">
        <f>SUM(C1155:C1156)</f>
        <v>0</v>
      </c>
    </row>
    <row r="1155" spans="1:3" ht="15.75" customHeight="1">
      <c r="A1155" s="150">
        <v>2170401</v>
      </c>
      <c r="B1155" s="153" t="s">
        <v>1168</v>
      </c>
      <c r="C1155" s="152">
        <v>0</v>
      </c>
    </row>
    <row r="1156" spans="1:3" ht="15.75" customHeight="1">
      <c r="A1156" s="150">
        <v>2170499</v>
      </c>
      <c r="B1156" s="153" t="s">
        <v>1169</v>
      </c>
      <c r="C1156" s="152">
        <v>0</v>
      </c>
    </row>
    <row r="1157" spans="1:3" ht="15.75" customHeight="1">
      <c r="A1157" s="150">
        <v>21799</v>
      </c>
      <c r="B1157" s="151" t="s">
        <v>1170</v>
      </c>
      <c r="C1157" s="152">
        <f>C1158</f>
        <v>0</v>
      </c>
    </row>
    <row r="1158" spans="1:3" ht="15.75" customHeight="1">
      <c r="A1158" s="150">
        <v>2179901</v>
      </c>
      <c r="B1158" s="153" t="s">
        <v>1171</v>
      </c>
      <c r="C1158" s="152">
        <v>0</v>
      </c>
    </row>
    <row r="1159" spans="1:3" ht="15.75" customHeight="1">
      <c r="A1159" s="150">
        <v>219</v>
      </c>
      <c r="B1159" s="151" t="s">
        <v>1172</v>
      </c>
      <c r="C1159" s="152">
        <f>SUM(C1160:C1168)</f>
        <v>0</v>
      </c>
    </row>
    <row r="1160" spans="1:3" ht="15.75" customHeight="1">
      <c r="A1160" s="150">
        <v>21901</v>
      </c>
      <c r="B1160" s="151" t="s">
        <v>1173</v>
      </c>
      <c r="C1160" s="152">
        <v>0</v>
      </c>
    </row>
    <row r="1161" spans="1:3" ht="15.75" customHeight="1">
      <c r="A1161" s="150">
        <v>21902</v>
      </c>
      <c r="B1161" s="151" t="s">
        <v>1174</v>
      </c>
      <c r="C1161" s="152">
        <v>0</v>
      </c>
    </row>
    <row r="1162" spans="1:3" ht="15.75" customHeight="1">
      <c r="A1162" s="150">
        <v>21903</v>
      </c>
      <c r="B1162" s="151" t="s">
        <v>1175</v>
      </c>
      <c r="C1162" s="152">
        <v>0</v>
      </c>
    </row>
    <row r="1163" spans="1:3" ht="15.75" customHeight="1">
      <c r="A1163" s="150">
        <v>21904</v>
      </c>
      <c r="B1163" s="151" t="s">
        <v>1176</v>
      </c>
      <c r="C1163" s="152">
        <v>0</v>
      </c>
    </row>
    <row r="1164" spans="1:3" ht="15.75" customHeight="1">
      <c r="A1164" s="150">
        <v>21905</v>
      </c>
      <c r="B1164" s="151" t="s">
        <v>1177</v>
      </c>
      <c r="C1164" s="152">
        <v>0</v>
      </c>
    </row>
    <row r="1165" spans="1:3" ht="15.75" customHeight="1">
      <c r="A1165" s="150">
        <v>21906</v>
      </c>
      <c r="B1165" s="151" t="s">
        <v>930</v>
      </c>
      <c r="C1165" s="152">
        <v>0</v>
      </c>
    </row>
    <row r="1166" spans="1:3" ht="15.75" customHeight="1">
      <c r="A1166" s="150">
        <v>21907</v>
      </c>
      <c r="B1166" s="151" t="s">
        <v>1178</v>
      </c>
      <c r="C1166" s="152">
        <v>0</v>
      </c>
    </row>
    <row r="1167" spans="1:3" ht="15.75" customHeight="1">
      <c r="A1167" s="150">
        <v>21908</v>
      </c>
      <c r="B1167" s="151" t="s">
        <v>1179</v>
      </c>
      <c r="C1167" s="152">
        <v>0</v>
      </c>
    </row>
    <row r="1168" spans="1:3" ht="15.75" customHeight="1">
      <c r="A1168" s="150">
        <v>21999</v>
      </c>
      <c r="B1168" s="151" t="s">
        <v>1180</v>
      </c>
      <c r="C1168" s="152">
        <v>0</v>
      </c>
    </row>
    <row r="1169" spans="1:3" ht="15.75" customHeight="1">
      <c r="A1169" s="150">
        <v>220</v>
      </c>
      <c r="B1169" s="151" t="s">
        <v>1181</v>
      </c>
      <c r="C1169" s="152">
        <f>C1170+C1189+C1208+C1217+C1232</f>
        <v>1569</v>
      </c>
    </row>
    <row r="1170" spans="1:3" ht="15.75" customHeight="1">
      <c r="A1170" s="150">
        <v>22001</v>
      </c>
      <c r="B1170" s="151" t="s">
        <v>1182</v>
      </c>
      <c r="C1170" s="152">
        <f>SUM(C1171:C1188)</f>
        <v>1495</v>
      </c>
    </row>
    <row r="1171" spans="1:3" ht="15.75" customHeight="1">
      <c r="A1171" s="150">
        <v>2200101</v>
      </c>
      <c r="B1171" s="153" t="s">
        <v>294</v>
      </c>
      <c r="C1171" s="152">
        <v>245</v>
      </c>
    </row>
    <row r="1172" spans="1:3" ht="15.75" customHeight="1">
      <c r="A1172" s="150">
        <v>2200102</v>
      </c>
      <c r="B1172" s="153" t="s">
        <v>295</v>
      </c>
      <c r="C1172" s="152">
        <v>0</v>
      </c>
    </row>
    <row r="1173" spans="1:3" ht="15.75" customHeight="1">
      <c r="A1173" s="150">
        <v>2200103</v>
      </c>
      <c r="B1173" s="153" t="s">
        <v>296</v>
      </c>
      <c r="C1173" s="152">
        <v>0</v>
      </c>
    </row>
    <row r="1174" spans="1:3" ht="15.75" customHeight="1">
      <c r="A1174" s="150">
        <v>2200104</v>
      </c>
      <c r="B1174" s="153" t="s">
        <v>1183</v>
      </c>
      <c r="C1174" s="152">
        <v>0</v>
      </c>
    </row>
    <row r="1175" spans="1:3" ht="15.75" customHeight="1">
      <c r="A1175" s="150">
        <v>2200105</v>
      </c>
      <c r="B1175" s="153" t="s">
        <v>1184</v>
      </c>
      <c r="C1175" s="152">
        <v>200</v>
      </c>
    </row>
    <row r="1176" spans="1:3" ht="15.75" customHeight="1">
      <c r="A1176" s="150">
        <v>2200106</v>
      </c>
      <c r="B1176" s="153" t="s">
        <v>1185</v>
      </c>
      <c r="C1176" s="152">
        <v>0</v>
      </c>
    </row>
    <row r="1177" spans="1:3" ht="15.75" customHeight="1">
      <c r="A1177" s="150">
        <v>2200107</v>
      </c>
      <c r="B1177" s="153" t="s">
        <v>1186</v>
      </c>
      <c r="C1177" s="152">
        <v>0</v>
      </c>
    </row>
    <row r="1178" spans="1:3" ht="15.75" customHeight="1">
      <c r="A1178" s="150">
        <v>2200108</v>
      </c>
      <c r="B1178" s="153" t="s">
        <v>1187</v>
      </c>
      <c r="C1178" s="152">
        <v>0</v>
      </c>
    </row>
    <row r="1179" spans="1:3" ht="15.75" customHeight="1">
      <c r="A1179" s="150">
        <v>2200109</v>
      </c>
      <c r="B1179" s="153" t="s">
        <v>1188</v>
      </c>
      <c r="C1179" s="152">
        <v>0</v>
      </c>
    </row>
    <row r="1180" spans="1:3" ht="15.75" customHeight="1">
      <c r="A1180" s="150">
        <v>2200110</v>
      </c>
      <c r="B1180" s="153" t="s">
        <v>1189</v>
      </c>
      <c r="C1180" s="152">
        <v>0</v>
      </c>
    </row>
    <row r="1181" spans="1:3" ht="15.75" customHeight="1">
      <c r="A1181" s="150">
        <v>2200112</v>
      </c>
      <c r="B1181" s="153" t="s">
        <v>1190</v>
      </c>
      <c r="C1181" s="152">
        <v>0</v>
      </c>
    </row>
    <row r="1182" spans="1:3" ht="15.75" customHeight="1">
      <c r="A1182" s="150">
        <v>2200113</v>
      </c>
      <c r="B1182" s="153" t="s">
        <v>1191</v>
      </c>
      <c r="C1182" s="152">
        <v>0</v>
      </c>
    </row>
    <row r="1183" spans="1:3" ht="15.75" customHeight="1">
      <c r="A1183" s="150">
        <v>2200114</v>
      </c>
      <c r="B1183" s="153" t="s">
        <v>1192</v>
      </c>
      <c r="C1183" s="152">
        <v>110</v>
      </c>
    </row>
    <row r="1184" spans="1:3" ht="15.75" customHeight="1">
      <c r="A1184" s="150">
        <v>2200115</v>
      </c>
      <c r="B1184" s="153" t="s">
        <v>1193</v>
      </c>
      <c r="C1184" s="152">
        <v>0</v>
      </c>
    </row>
    <row r="1185" spans="1:3" ht="15.75" customHeight="1">
      <c r="A1185" s="150">
        <v>2200116</v>
      </c>
      <c r="B1185" s="153" t="s">
        <v>1194</v>
      </c>
      <c r="C1185" s="152">
        <v>0</v>
      </c>
    </row>
    <row r="1186" spans="1:3" ht="15.75" customHeight="1">
      <c r="A1186" s="150">
        <v>2200119</v>
      </c>
      <c r="B1186" s="153" t="s">
        <v>1195</v>
      </c>
      <c r="C1186" s="152">
        <v>0</v>
      </c>
    </row>
    <row r="1187" spans="1:3" ht="15.75" customHeight="1">
      <c r="A1187" s="150">
        <v>2200150</v>
      </c>
      <c r="B1187" s="153" t="s">
        <v>303</v>
      </c>
      <c r="C1187" s="152">
        <v>940</v>
      </c>
    </row>
    <row r="1188" spans="1:3" ht="15.75" customHeight="1">
      <c r="A1188" s="150">
        <v>2200199</v>
      </c>
      <c r="B1188" s="153" t="s">
        <v>1196</v>
      </c>
      <c r="C1188" s="152">
        <v>0</v>
      </c>
    </row>
    <row r="1189" spans="1:3" ht="15.75" customHeight="1">
      <c r="A1189" s="150">
        <v>22002</v>
      </c>
      <c r="B1189" s="151" t="s">
        <v>1197</v>
      </c>
      <c r="C1189" s="152">
        <f>SUM(C1190:C1207)</f>
        <v>0</v>
      </c>
    </row>
    <row r="1190" spans="1:3" ht="15.75" customHeight="1">
      <c r="A1190" s="150">
        <v>2200201</v>
      </c>
      <c r="B1190" s="153" t="s">
        <v>294</v>
      </c>
      <c r="C1190" s="152">
        <v>0</v>
      </c>
    </row>
    <row r="1191" spans="1:3" ht="15.75" customHeight="1">
      <c r="A1191" s="150">
        <v>2200202</v>
      </c>
      <c r="B1191" s="153" t="s">
        <v>295</v>
      </c>
      <c r="C1191" s="152">
        <v>0</v>
      </c>
    </row>
    <row r="1192" spans="1:3" ht="15.75" customHeight="1">
      <c r="A1192" s="150">
        <v>2200203</v>
      </c>
      <c r="B1192" s="153" t="s">
        <v>296</v>
      </c>
      <c r="C1192" s="152">
        <v>0</v>
      </c>
    </row>
    <row r="1193" spans="1:3" ht="15.75" customHeight="1">
      <c r="A1193" s="150">
        <v>2200204</v>
      </c>
      <c r="B1193" s="153" t="s">
        <v>1198</v>
      </c>
      <c r="C1193" s="152">
        <v>0</v>
      </c>
    </row>
    <row r="1194" spans="1:3" ht="15.75" customHeight="1">
      <c r="A1194" s="150">
        <v>2200205</v>
      </c>
      <c r="B1194" s="153" t="s">
        <v>1199</v>
      </c>
      <c r="C1194" s="152">
        <v>0</v>
      </c>
    </row>
    <row r="1195" spans="1:3" ht="15.75" customHeight="1">
      <c r="A1195" s="150">
        <v>2200206</v>
      </c>
      <c r="B1195" s="153" t="s">
        <v>1200</v>
      </c>
      <c r="C1195" s="152">
        <v>0</v>
      </c>
    </row>
    <row r="1196" spans="1:3" ht="15.75" customHeight="1">
      <c r="A1196" s="150">
        <v>2200207</v>
      </c>
      <c r="B1196" s="153" t="s">
        <v>1201</v>
      </c>
      <c r="C1196" s="152">
        <v>0</v>
      </c>
    </row>
    <row r="1197" spans="1:3" ht="15.75" customHeight="1">
      <c r="A1197" s="150">
        <v>2200208</v>
      </c>
      <c r="B1197" s="153" t="s">
        <v>1202</v>
      </c>
      <c r="C1197" s="152">
        <v>0</v>
      </c>
    </row>
    <row r="1198" spans="1:3" ht="15.75" customHeight="1">
      <c r="A1198" s="150">
        <v>2200209</v>
      </c>
      <c r="B1198" s="153" t="s">
        <v>1203</v>
      </c>
      <c r="C1198" s="152">
        <v>0</v>
      </c>
    </row>
    <row r="1199" spans="1:3" ht="15.75" customHeight="1">
      <c r="A1199" s="150">
        <v>2200210</v>
      </c>
      <c r="B1199" s="153" t="s">
        <v>1204</v>
      </c>
      <c r="C1199" s="152">
        <v>0</v>
      </c>
    </row>
    <row r="1200" spans="1:3" ht="15.75" customHeight="1">
      <c r="A1200" s="150">
        <v>2200211</v>
      </c>
      <c r="B1200" s="153" t="s">
        <v>1205</v>
      </c>
      <c r="C1200" s="152">
        <v>0</v>
      </c>
    </row>
    <row r="1201" spans="1:3" ht="15.75" customHeight="1">
      <c r="A1201" s="150">
        <v>2200212</v>
      </c>
      <c r="B1201" s="153" t="s">
        <v>1206</v>
      </c>
      <c r="C1201" s="152">
        <v>0</v>
      </c>
    </row>
    <row r="1202" spans="1:3" ht="15.75" customHeight="1">
      <c r="A1202" s="150">
        <v>2200213</v>
      </c>
      <c r="B1202" s="153" t="s">
        <v>1207</v>
      </c>
      <c r="C1202" s="152">
        <v>0</v>
      </c>
    </row>
    <row r="1203" spans="1:3" ht="15.75" customHeight="1">
      <c r="A1203" s="150">
        <v>2200215</v>
      </c>
      <c r="B1203" s="153" t="s">
        <v>1208</v>
      </c>
      <c r="C1203" s="152">
        <v>0</v>
      </c>
    </row>
    <row r="1204" spans="1:3" ht="15.75" customHeight="1">
      <c r="A1204" s="150">
        <v>2200217</v>
      </c>
      <c r="B1204" s="153" t="s">
        <v>1209</v>
      </c>
      <c r="C1204" s="152">
        <v>0</v>
      </c>
    </row>
    <row r="1205" spans="1:3" ht="15.75" customHeight="1">
      <c r="A1205" s="150">
        <v>2200218</v>
      </c>
      <c r="B1205" s="153" t="s">
        <v>1210</v>
      </c>
      <c r="C1205" s="152">
        <v>0</v>
      </c>
    </row>
    <row r="1206" spans="1:3" ht="15.75" customHeight="1">
      <c r="A1206" s="150">
        <v>2200250</v>
      </c>
      <c r="B1206" s="153" t="s">
        <v>303</v>
      </c>
      <c r="C1206" s="152">
        <v>0</v>
      </c>
    </row>
    <row r="1207" spans="1:3" ht="15.75" customHeight="1">
      <c r="A1207" s="150">
        <v>2200299</v>
      </c>
      <c r="B1207" s="153" t="s">
        <v>1211</v>
      </c>
      <c r="C1207" s="152">
        <v>0</v>
      </c>
    </row>
    <row r="1208" spans="1:3" ht="15.75" customHeight="1">
      <c r="A1208" s="150">
        <v>22003</v>
      </c>
      <c r="B1208" s="151" t="s">
        <v>1212</v>
      </c>
      <c r="C1208" s="152">
        <f>SUM(C1209:C1216)</f>
        <v>0</v>
      </c>
    </row>
    <row r="1209" spans="1:3" ht="15.75" customHeight="1">
      <c r="A1209" s="150">
        <v>2200301</v>
      </c>
      <c r="B1209" s="153" t="s">
        <v>294</v>
      </c>
      <c r="C1209" s="152">
        <v>0</v>
      </c>
    </row>
    <row r="1210" spans="1:3" ht="15.75" customHeight="1">
      <c r="A1210" s="150">
        <v>2200302</v>
      </c>
      <c r="B1210" s="153" t="s">
        <v>295</v>
      </c>
      <c r="C1210" s="152">
        <v>0</v>
      </c>
    </row>
    <row r="1211" spans="1:3" ht="15.75" customHeight="1">
      <c r="A1211" s="150">
        <v>2200303</v>
      </c>
      <c r="B1211" s="153" t="s">
        <v>296</v>
      </c>
      <c r="C1211" s="152">
        <v>0</v>
      </c>
    </row>
    <row r="1212" spans="1:3" ht="15.75" customHeight="1">
      <c r="A1212" s="150">
        <v>2200304</v>
      </c>
      <c r="B1212" s="153" t="s">
        <v>1213</v>
      </c>
      <c r="C1212" s="152">
        <v>0</v>
      </c>
    </row>
    <row r="1213" spans="1:3" ht="15.75" customHeight="1">
      <c r="A1213" s="150">
        <v>2200305</v>
      </c>
      <c r="B1213" s="153" t="s">
        <v>1214</v>
      </c>
      <c r="C1213" s="152">
        <v>0</v>
      </c>
    </row>
    <row r="1214" spans="1:3" ht="15.75" customHeight="1">
      <c r="A1214" s="150">
        <v>2200306</v>
      </c>
      <c r="B1214" s="153" t="s">
        <v>1215</v>
      </c>
      <c r="C1214" s="152">
        <v>0</v>
      </c>
    </row>
    <row r="1215" spans="1:3" ht="15.75" customHeight="1">
      <c r="A1215" s="150">
        <v>2200350</v>
      </c>
      <c r="B1215" s="153" t="s">
        <v>303</v>
      </c>
      <c r="C1215" s="152">
        <v>0</v>
      </c>
    </row>
    <row r="1216" spans="1:3" ht="15.75" customHeight="1">
      <c r="A1216" s="150">
        <v>2200399</v>
      </c>
      <c r="B1216" s="153" t="s">
        <v>1216</v>
      </c>
      <c r="C1216" s="152">
        <v>0</v>
      </c>
    </row>
    <row r="1217" spans="1:3" ht="15.75" customHeight="1">
      <c r="A1217" s="150">
        <v>22005</v>
      </c>
      <c r="B1217" s="151" t="s">
        <v>1217</v>
      </c>
      <c r="C1217" s="152">
        <f>SUM(C1218:C1231)</f>
        <v>74</v>
      </c>
    </row>
    <row r="1218" spans="1:3" ht="15.75" customHeight="1">
      <c r="A1218" s="150">
        <v>2200501</v>
      </c>
      <c r="B1218" s="153" t="s">
        <v>294</v>
      </c>
      <c r="C1218" s="152">
        <v>0</v>
      </c>
    </row>
    <row r="1219" spans="1:3" ht="15.75" customHeight="1">
      <c r="A1219" s="150">
        <v>2200502</v>
      </c>
      <c r="B1219" s="153" t="s">
        <v>295</v>
      </c>
      <c r="C1219" s="152">
        <v>0</v>
      </c>
    </row>
    <row r="1220" spans="1:3" ht="15.75" customHeight="1">
      <c r="A1220" s="150">
        <v>2200503</v>
      </c>
      <c r="B1220" s="153" t="s">
        <v>296</v>
      </c>
      <c r="C1220" s="152">
        <v>0</v>
      </c>
    </row>
    <row r="1221" spans="1:3" ht="15.75" customHeight="1">
      <c r="A1221" s="150">
        <v>2200504</v>
      </c>
      <c r="B1221" s="153" t="s">
        <v>1218</v>
      </c>
      <c r="C1221" s="152">
        <v>24</v>
      </c>
    </row>
    <row r="1222" spans="1:3" ht="15.75" customHeight="1">
      <c r="A1222" s="150">
        <v>2200506</v>
      </c>
      <c r="B1222" s="153" t="s">
        <v>1219</v>
      </c>
      <c r="C1222" s="152">
        <v>0</v>
      </c>
    </row>
    <row r="1223" spans="1:3" ht="15.75" customHeight="1">
      <c r="A1223" s="150">
        <v>2200507</v>
      </c>
      <c r="B1223" s="153" t="s">
        <v>1220</v>
      </c>
      <c r="C1223" s="152">
        <v>0</v>
      </c>
    </row>
    <row r="1224" spans="1:3" ht="15.75" customHeight="1">
      <c r="A1224" s="150">
        <v>2200508</v>
      </c>
      <c r="B1224" s="153" t="s">
        <v>1221</v>
      </c>
      <c r="C1224" s="152">
        <v>0</v>
      </c>
    </row>
    <row r="1225" spans="1:3" ht="15.75" customHeight="1">
      <c r="A1225" s="150">
        <v>2200509</v>
      </c>
      <c r="B1225" s="153" t="s">
        <v>1222</v>
      </c>
      <c r="C1225" s="152">
        <v>50</v>
      </c>
    </row>
    <row r="1226" spans="1:3" ht="15.75" customHeight="1">
      <c r="A1226" s="150">
        <v>2200510</v>
      </c>
      <c r="B1226" s="153" t="s">
        <v>1223</v>
      </c>
      <c r="C1226" s="152">
        <v>0</v>
      </c>
    </row>
    <row r="1227" spans="1:3" ht="15.75" customHeight="1">
      <c r="A1227" s="150">
        <v>2200511</v>
      </c>
      <c r="B1227" s="153" t="s">
        <v>1224</v>
      </c>
      <c r="C1227" s="152">
        <v>0</v>
      </c>
    </row>
    <row r="1228" spans="1:3" ht="15.75" customHeight="1">
      <c r="A1228" s="150">
        <v>2200512</v>
      </c>
      <c r="B1228" s="153" t="s">
        <v>1225</v>
      </c>
      <c r="C1228" s="152">
        <v>0</v>
      </c>
    </row>
    <row r="1229" spans="1:3" ht="15.75" customHeight="1">
      <c r="A1229" s="150">
        <v>2200513</v>
      </c>
      <c r="B1229" s="153" t="s">
        <v>1226</v>
      </c>
      <c r="C1229" s="152">
        <v>0</v>
      </c>
    </row>
    <row r="1230" spans="1:3" ht="15.75" customHeight="1">
      <c r="A1230" s="150">
        <v>2200514</v>
      </c>
      <c r="B1230" s="153" t="s">
        <v>1227</v>
      </c>
      <c r="C1230" s="152">
        <v>0</v>
      </c>
    </row>
    <row r="1231" spans="1:3" ht="15.75" customHeight="1">
      <c r="A1231" s="150">
        <v>2200599</v>
      </c>
      <c r="B1231" s="153" t="s">
        <v>1228</v>
      </c>
      <c r="C1231" s="152">
        <v>0</v>
      </c>
    </row>
    <row r="1232" spans="1:3" ht="15.75" customHeight="1">
      <c r="A1232" s="150">
        <v>22099</v>
      </c>
      <c r="B1232" s="151" t="s">
        <v>1229</v>
      </c>
      <c r="C1232" s="152">
        <f>C1233</f>
        <v>0</v>
      </c>
    </row>
    <row r="1233" spans="1:3" ht="15.75" customHeight="1">
      <c r="A1233" s="150">
        <v>2209901</v>
      </c>
      <c r="B1233" s="153" t="s">
        <v>1230</v>
      </c>
      <c r="C1233" s="152">
        <v>0</v>
      </c>
    </row>
    <row r="1234" spans="1:3" ht="15.75" customHeight="1">
      <c r="A1234" s="150">
        <v>221</v>
      </c>
      <c r="B1234" s="151" t="s">
        <v>1231</v>
      </c>
      <c r="C1234" s="152">
        <f>SUM(C1235,C1244,C1248)</f>
        <v>6732</v>
      </c>
    </row>
    <row r="1235" spans="1:3" ht="15.75" customHeight="1">
      <c r="A1235" s="150">
        <v>22101</v>
      </c>
      <c r="B1235" s="151" t="s">
        <v>1232</v>
      </c>
      <c r="C1235" s="152">
        <f>SUM(C1236:C1243)</f>
        <v>32</v>
      </c>
    </row>
    <row r="1236" spans="1:3" ht="15.75" customHeight="1">
      <c r="A1236" s="150">
        <v>2210101</v>
      </c>
      <c r="B1236" s="153" t="s">
        <v>1233</v>
      </c>
      <c r="C1236" s="152">
        <v>32</v>
      </c>
    </row>
    <row r="1237" spans="1:3" ht="15.75" customHeight="1">
      <c r="A1237" s="150">
        <v>2210102</v>
      </c>
      <c r="B1237" s="153" t="s">
        <v>1234</v>
      </c>
      <c r="C1237" s="152">
        <v>0</v>
      </c>
    </row>
    <row r="1238" spans="1:3" ht="15.75" customHeight="1">
      <c r="A1238" s="150">
        <v>2210103</v>
      </c>
      <c r="B1238" s="153" t="s">
        <v>1235</v>
      </c>
      <c r="C1238" s="152">
        <v>0</v>
      </c>
    </row>
    <row r="1239" spans="1:3" ht="15.75" customHeight="1">
      <c r="A1239" s="150">
        <v>2210104</v>
      </c>
      <c r="B1239" s="153" t="s">
        <v>1236</v>
      </c>
      <c r="C1239" s="152">
        <v>0</v>
      </c>
    </row>
    <row r="1240" spans="1:3" ht="15.75" customHeight="1">
      <c r="A1240" s="150">
        <v>2210105</v>
      </c>
      <c r="B1240" s="153" t="s">
        <v>1237</v>
      </c>
      <c r="C1240" s="152">
        <v>0</v>
      </c>
    </row>
    <row r="1241" spans="1:3" ht="15.75" customHeight="1">
      <c r="A1241" s="150">
        <v>2210106</v>
      </c>
      <c r="B1241" s="153" t="s">
        <v>1238</v>
      </c>
      <c r="C1241" s="152">
        <v>0</v>
      </c>
    </row>
    <row r="1242" spans="1:3" ht="15.75" customHeight="1">
      <c r="A1242" s="150">
        <v>2210107</v>
      </c>
      <c r="B1242" s="153" t="s">
        <v>1239</v>
      </c>
      <c r="C1242" s="152">
        <v>0</v>
      </c>
    </row>
    <row r="1243" spans="1:3" ht="15.75" customHeight="1">
      <c r="A1243" s="150">
        <v>2210199</v>
      </c>
      <c r="B1243" s="153" t="s">
        <v>1240</v>
      </c>
      <c r="C1243" s="152">
        <v>0</v>
      </c>
    </row>
    <row r="1244" spans="1:3" ht="15.75" customHeight="1">
      <c r="A1244" s="150">
        <v>22102</v>
      </c>
      <c r="B1244" s="151" t="s">
        <v>1241</v>
      </c>
      <c r="C1244" s="152">
        <f>SUM(C1245:C1247)</f>
        <v>6700</v>
      </c>
    </row>
    <row r="1245" spans="1:3" ht="15.75" customHeight="1">
      <c r="A1245" s="150">
        <v>2210201</v>
      </c>
      <c r="B1245" s="153" t="s">
        <v>1242</v>
      </c>
      <c r="C1245" s="152">
        <v>6700</v>
      </c>
    </row>
    <row r="1246" spans="1:3" ht="15.75" customHeight="1">
      <c r="A1246" s="150">
        <v>2210202</v>
      </c>
      <c r="B1246" s="153" t="s">
        <v>1243</v>
      </c>
      <c r="C1246" s="152">
        <v>0</v>
      </c>
    </row>
    <row r="1247" spans="1:3" ht="15.75" customHeight="1">
      <c r="A1247" s="150">
        <v>2210203</v>
      </c>
      <c r="B1247" s="153" t="s">
        <v>1244</v>
      </c>
      <c r="C1247" s="152">
        <v>0</v>
      </c>
    </row>
    <row r="1248" spans="1:3" ht="15.75" customHeight="1">
      <c r="A1248" s="150">
        <v>22103</v>
      </c>
      <c r="B1248" s="151" t="s">
        <v>1245</v>
      </c>
      <c r="C1248" s="152">
        <f>SUM(C1249:C1251)</f>
        <v>0</v>
      </c>
    </row>
    <row r="1249" spans="1:3" ht="15.75" customHeight="1">
      <c r="A1249" s="150">
        <v>2210301</v>
      </c>
      <c r="B1249" s="153" t="s">
        <v>1246</v>
      </c>
      <c r="C1249" s="152">
        <v>0</v>
      </c>
    </row>
    <row r="1250" spans="1:3" ht="15.75" customHeight="1">
      <c r="A1250" s="150">
        <v>2210302</v>
      </c>
      <c r="B1250" s="153" t="s">
        <v>1247</v>
      </c>
      <c r="C1250" s="152">
        <v>0</v>
      </c>
    </row>
    <row r="1251" spans="1:3" ht="15.75" customHeight="1">
      <c r="A1251" s="150">
        <v>2210399</v>
      </c>
      <c r="B1251" s="153" t="s">
        <v>1248</v>
      </c>
      <c r="C1251" s="152">
        <v>0</v>
      </c>
    </row>
    <row r="1252" spans="1:3" ht="15.75" customHeight="1">
      <c r="A1252" s="150">
        <v>222</v>
      </c>
      <c r="B1252" s="151" t="s">
        <v>1249</v>
      </c>
      <c r="C1252" s="152">
        <f>SUM(C1253,C1268,C1282,C1287,C1293)</f>
        <v>384</v>
      </c>
    </row>
    <row r="1253" spans="1:3" ht="15.75" customHeight="1">
      <c r="A1253" s="150">
        <v>22201</v>
      </c>
      <c r="B1253" s="151" t="s">
        <v>1250</v>
      </c>
      <c r="C1253" s="152">
        <f>SUM(C1254:C1267)</f>
        <v>284</v>
      </c>
    </row>
    <row r="1254" spans="1:3" ht="15.75" customHeight="1">
      <c r="A1254" s="150">
        <v>2220101</v>
      </c>
      <c r="B1254" s="153" t="s">
        <v>294</v>
      </c>
      <c r="C1254" s="152">
        <v>174</v>
      </c>
    </row>
    <row r="1255" spans="1:3" ht="15.75" customHeight="1">
      <c r="A1255" s="150">
        <v>2220102</v>
      </c>
      <c r="B1255" s="153" t="s">
        <v>295</v>
      </c>
      <c r="C1255" s="152">
        <v>0</v>
      </c>
    </row>
    <row r="1256" spans="1:3" ht="15.75" customHeight="1">
      <c r="A1256" s="150">
        <v>2220103</v>
      </c>
      <c r="B1256" s="153" t="s">
        <v>296</v>
      </c>
      <c r="C1256" s="152">
        <v>0</v>
      </c>
    </row>
    <row r="1257" spans="1:3" ht="15.75" customHeight="1">
      <c r="A1257" s="150">
        <v>2220104</v>
      </c>
      <c r="B1257" s="153" t="s">
        <v>1251</v>
      </c>
      <c r="C1257" s="152">
        <v>0</v>
      </c>
    </row>
    <row r="1258" spans="1:3" ht="15.75" customHeight="1">
      <c r="A1258" s="150">
        <v>2220105</v>
      </c>
      <c r="B1258" s="153" t="s">
        <v>1252</v>
      </c>
      <c r="C1258" s="152">
        <v>0</v>
      </c>
    </row>
    <row r="1259" spans="1:3" ht="15.75" customHeight="1">
      <c r="A1259" s="150">
        <v>2220106</v>
      </c>
      <c r="B1259" s="153" t="s">
        <v>1253</v>
      </c>
      <c r="C1259" s="152">
        <v>0</v>
      </c>
    </row>
    <row r="1260" spans="1:3" ht="15.75" customHeight="1">
      <c r="A1260" s="150">
        <v>2220107</v>
      </c>
      <c r="B1260" s="153" t="s">
        <v>1254</v>
      </c>
      <c r="C1260" s="152">
        <v>0</v>
      </c>
    </row>
    <row r="1261" spans="1:3" ht="15.75" customHeight="1">
      <c r="A1261" s="150">
        <v>2220112</v>
      </c>
      <c r="B1261" s="153" t="s">
        <v>1255</v>
      </c>
      <c r="C1261" s="152">
        <v>110</v>
      </c>
    </row>
    <row r="1262" spans="1:3" ht="15.75" customHeight="1">
      <c r="A1262" s="150">
        <v>2220113</v>
      </c>
      <c r="B1262" s="153" t="s">
        <v>1256</v>
      </c>
      <c r="C1262" s="152">
        <v>0</v>
      </c>
    </row>
    <row r="1263" spans="1:3" ht="15.75" customHeight="1">
      <c r="A1263" s="150">
        <v>2220114</v>
      </c>
      <c r="B1263" s="153" t="s">
        <v>1257</v>
      </c>
      <c r="C1263" s="152">
        <v>0</v>
      </c>
    </row>
    <row r="1264" spans="1:3" ht="15.75" customHeight="1">
      <c r="A1264" s="150">
        <v>2220115</v>
      </c>
      <c r="B1264" s="153" t="s">
        <v>1258</v>
      </c>
      <c r="C1264" s="152">
        <v>0</v>
      </c>
    </row>
    <row r="1265" spans="1:3" ht="15.75" customHeight="1">
      <c r="A1265" s="150">
        <v>2220118</v>
      </c>
      <c r="B1265" s="153" t="s">
        <v>1259</v>
      </c>
      <c r="C1265" s="152">
        <v>0</v>
      </c>
    </row>
    <row r="1266" spans="1:3" ht="15.75" customHeight="1">
      <c r="A1266" s="150">
        <v>2220150</v>
      </c>
      <c r="B1266" s="153" t="s">
        <v>303</v>
      </c>
      <c r="C1266" s="152">
        <v>0</v>
      </c>
    </row>
    <row r="1267" spans="1:3" ht="15.75" customHeight="1">
      <c r="A1267" s="150">
        <v>2220199</v>
      </c>
      <c r="B1267" s="153" t="s">
        <v>1260</v>
      </c>
      <c r="C1267" s="152">
        <v>0</v>
      </c>
    </row>
    <row r="1268" spans="1:3" ht="15.75" customHeight="1">
      <c r="A1268" s="150">
        <v>22202</v>
      </c>
      <c r="B1268" s="151" t="s">
        <v>1261</v>
      </c>
      <c r="C1268" s="152">
        <f>SUM(C1269:C1281)</f>
        <v>0</v>
      </c>
    </row>
    <row r="1269" spans="1:3" ht="15.75" customHeight="1">
      <c r="A1269" s="150">
        <v>2220201</v>
      </c>
      <c r="B1269" s="153" t="s">
        <v>294</v>
      </c>
      <c r="C1269" s="152">
        <v>0</v>
      </c>
    </row>
    <row r="1270" spans="1:3" ht="15.75" customHeight="1">
      <c r="A1270" s="150">
        <v>2220202</v>
      </c>
      <c r="B1270" s="153" t="s">
        <v>295</v>
      </c>
      <c r="C1270" s="152">
        <v>0</v>
      </c>
    </row>
    <row r="1271" spans="1:3" ht="15.75" customHeight="1">
      <c r="A1271" s="150">
        <v>2220203</v>
      </c>
      <c r="B1271" s="153" t="s">
        <v>296</v>
      </c>
      <c r="C1271" s="152">
        <v>0</v>
      </c>
    </row>
    <row r="1272" spans="1:3" ht="15.75" customHeight="1">
      <c r="A1272" s="150">
        <v>2220204</v>
      </c>
      <c r="B1272" s="153" t="s">
        <v>1262</v>
      </c>
      <c r="C1272" s="152">
        <v>0</v>
      </c>
    </row>
    <row r="1273" spans="1:3" ht="15.75" customHeight="1">
      <c r="A1273" s="150">
        <v>2220205</v>
      </c>
      <c r="B1273" s="153" t="s">
        <v>1263</v>
      </c>
      <c r="C1273" s="152">
        <v>0</v>
      </c>
    </row>
    <row r="1274" spans="1:3" ht="15.75" customHeight="1">
      <c r="A1274" s="150">
        <v>2220206</v>
      </c>
      <c r="B1274" s="153" t="s">
        <v>1264</v>
      </c>
      <c r="C1274" s="152">
        <v>0</v>
      </c>
    </row>
    <row r="1275" spans="1:3" ht="15.75" customHeight="1">
      <c r="A1275" s="150">
        <v>2220207</v>
      </c>
      <c r="B1275" s="153" t="s">
        <v>1265</v>
      </c>
      <c r="C1275" s="152">
        <v>0</v>
      </c>
    </row>
    <row r="1276" spans="1:3" ht="15.75" customHeight="1">
      <c r="A1276" s="150">
        <v>2220209</v>
      </c>
      <c r="B1276" s="153" t="s">
        <v>1266</v>
      </c>
      <c r="C1276" s="152">
        <v>0</v>
      </c>
    </row>
    <row r="1277" spans="1:3" ht="15.75" customHeight="1">
      <c r="A1277" s="150">
        <v>2220210</v>
      </c>
      <c r="B1277" s="153" t="s">
        <v>1267</v>
      </c>
      <c r="C1277" s="152">
        <v>0</v>
      </c>
    </row>
    <row r="1278" spans="1:3" ht="15.75" customHeight="1">
      <c r="A1278" s="150">
        <v>2220211</v>
      </c>
      <c r="B1278" s="153" t="s">
        <v>1268</v>
      </c>
      <c r="C1278" s="152">
        <v>0</v>
      </c>
    </row>
    <row r="1279" spans="1:3" ht="15.75" customHeight="1">
      <c r="A1279" s="150">
        <v>2220212</v>
      </c>
      <c r="B1279" s="153" t="s">
        <v>1269</v>
      </c>
      <c r="C1279" s="152">
        <v>0</v>
      </c>
    </row>
    <row r="1280" spans="1:3" ht="15.75" customHeight="1">
      <c r="A1280" s="150">
        <v>2220250</v>
      </c>
      <c r="B1280" s="153" t="s">
        <v>303</v>
      </c>
      <c r="C1280" s="152">
        <v>0</v>
      </c>
    </row>
    <row r="1281" spans="1:3" ht="15.75" customHeight="1">
      <c r="A1281" s="150">
        <v>2220299</v>
      </c>
      <c r="B1281" s="153" t="s">
        <v>1270</v>
      </c>
      <c r="C1281" s="152">
        <v>0</v>
      </c>
    </row>
    <row r="1282" spans="1:3" ht="15.75" customHeight="1">
      <c r="A1282" s="150">
        <v>22203</v>
      </c>
      <c r="B1282" s="151" t="s">
        <v>1271</v>
      </c>
      <c r="C1282" s="152">
        <f>SUM(C1283:C1286)</f>
        <v>0</v>
      </c>
    </row>
    <row r="1283" spans="1:3" ht="15.75" customHeight="1">
      <c r="A1283" s="150">
        <v>2220301</v>
      </c>
      <c r="B1283" s="153" t="s">
        <v>1272</v>
      </c>
      <c r="C1283" s="152">
        <v>0</v>
      </c>
    </row>
    <row r="1284" spans="1:3" ht="15.75" customHeight="1">
      <c r="A1284" s="150">
        <v>2220303</v>
      </c>
      <c r="B1284" s="153" t="s">
        <v>1273</v>
      </c>
      <c r="C1284" s="152">
        <v>0</v>
      </c>
    </row>
    <row r="1285" spans="1:3" ht="15.75" customHeight="1">
      <c r="A1285" s="150">
        <v>2220304</v>
      </c>
      <c r="B1285" s="153" t="s">
        <v>1274</v>
      </c>
      <c r="C1285" s="152">
        <v>0</v>
      </c>
    </row>
    <row r="1286" spans="1:3" ht="15.75" customHeight="1">
      <c r="A1286" s="150">
        <v>2220399</v>
      </c>
      <c r="B1286" s="153" t="s">
        <v>1275</v>
      </c>
      <c r="C1286" s="152">
        <v>0</v>
      </c>
    </row>
    <row r="1287" spans="1:3" ht="15.75" customHeight="1">
      <c r="A1287" s="150">
        <v>22204</v>
      </c>
      <c r="B1287" s="151" t="s">
        <v>1276</v>
      </c>
      <c r="C1287" s="152">
        <f>SUM(C1288:C1292)</f>
        <v>20</v>
      </c>
    </row>
    <row r="1288" spans="1:3" ht="15.75" customHeight="1">
      <c r="A1288" s="150">
        <v>2220401</v>
      </c>
      <c r="B1288" s="153" t="s">
        <v>1277</v>
      </c>
      <c r="C1288" s="152">
        <v>20</v>
      </c>
    </row>
    <row r="1289" spans="1:3" ht="15.75" customHeight="1">
      <c r="A1289" s="150">
        <v>2220402</v>
      </c>
      <c r="B1289" s="153" t="s">
        <v>1278</v>
      </c>
      <c r="C1289" s="152">
        <v>0</v>
      </c>
    </row>
    <row r="1290" spans="1:3" ht="15.75" customHeight="1">
      <c r="A1290" s="150">
        <v>2220403</v>
      </c>
      <c r="B1290" s="153" t="s">
        <v>1279</v>
      </c>
      <c r="C1290" s="152">
        <v>0</v>
      </c>
    </row>
    <row r="1291" spans="1:3" ht="15.75" customHeight="1">
      <c r="A1291" s="150">
        <v>2220404</v>
      </c>
      <c r="B1291" s="153" t="s">
        <v>1280</v>
      </c>
      <c r="C1291" s="152">
        <v>0</v>
      </c>
    </row>
    <row r="1292" spans="1:3" ht="15.75" customHeight="1">
      <c r="A1292" s="150">
        <v>2220499</v>
      </c>
      <c r="B1292" s="153" t="s">
        <v>1281</v>
      </c>
      <c r="C1292" s="152">
        <v>0</v>
      </c>
    </row>
    <row r="1293" spans="1:3" ht="15.75" customHeight="1">
      <c r="A1293" s="150">
        <v>22205</v>
      </c>
      <c r="B1293" s="151" t="s">
        <v>1282</v>
      </c>
      <c r="C1293" s="152">
        <f>SUM(C1294:C1304)</f>
        <v>80</v>
      </c>
    </row>
    <row r="1294" spans="1:3" ht="15.75" customHeight="1">
      <c r="A1294" s="150">
        <v>2220501</v>
      </c>
      <c r="B1294" s="153" t="s">
        <v>1283</v>
      </c>
      <c r="C1294" s="152">
        <v>0</v>
      </c>
    </row>
    <row r="1295" spans="1:3" ht="15.75" customHeight="1">
      <c r="A1295" s="150">
        <v>2220502</v>
      </c>
      <c r="B1295" s="153" t="s">
        <v>1284</v>
      </c>
      <c r="C1295" s="152">
        <v>0</v>
      </c>
    </row>
    <row r="1296" spans="1:3" ht="15.75" customHeight="1">
      <c r="A1296" s="150">
        <v>2220503</v>
      </c>
      <c r="B1296" s="153" t="s">
        <v>1285</v>
      </c>
      <c r="C1296" s="152">
        <v>0</v>
      </c>
    </row>
    <row r="1297" spans="1:3" ht="15.75" customHeight="1">
      <c r="A1297" s="150">
        <v>2220504</v>
      </c>
      <c r="B1297" s="153" t="s">
        <v>1286</v>
      </c>
      <c r="C1297" s="152">
        <v>20</v>
      </c>
    </row>
    <row r="1298" spans="1:3" ht="15.75" customHeight="1">
      <c r="A1298" s="150">
        <v>2220505</v>
      </c>
      <c r="B1298" s="153" t="s">
        <v>1287</v>
      </c>
      <c r="C1298" s="152">
        <v>0</v>
      </c>
    </row>
    <row r="1299" spans="1:3" ht="15.75" customHeight="1">
      <c r="A1299" s="150">
        <v>2220506</v>
      </c>
      <c r="B1299" s="153" t="s">
        <v>1288</v>
      </c>
      <c r="C1299" s="152">
        <v>0</v>
      </c>
    </row>
    <row r="1300" spans="1:3" ht="15.75" customHeight="1">
      <c r="A1300" s="150">
        <v>2220507</v>
      </c>
      <c r="B1300" s="153" t="s">
        <v>1289</v>
      </c>
      <c r="C1300" s="152">
        <v>0</v>
      </c>
    </row>
    <row r="1301" spans="1:3" ht="15.75" customHeight="1">
      <c r="A1301" s="150">
        <v>2220508</v>
      </c>
      <c r="B1301" s="153" t="s">
        <v>1290</v>
      </c>
      <c r="C1301" s="152">
        <v>0</v>
      </c>
    </row>
    <row r="1302" spans="1:3" ht="15.75" customHeight="1">
      <c r="A1302" s="150">
        <v>2220509</v>
      </c>
      <c r="B1302" s="153" t="s">
        <v>1291</v>
      </c>
      <c r="C1302" s="152">
        <v>60</v>
      </c>
    </row>
    <row r="1303" spans="1:3" ht="15.75" customHeight="1">
      <c r="A1303" s="150">
        <v>2220510</v>
      </c>
      <c r="B1303" s="153" t="s">
        <v>1292</v>
      </c>
      <c r="C1303" s="152">
        <v>0</v>
      </c>
    </row>
    <row r="1304" spans="1:3" ht="15.75" customHeight="1">
      <c r="A1304" s="150">
        <v>2220599</v>
      </c>
      <c r="B1304" s="153" t="s">
        <v>1293</v>
      </c>
      <c r="C1304" s="152">
        <v>0</v>
      </c>
    </row>
    <row r="1305" spans="1:3" ht="15.75" customHeight="1">
      <c r="A1305" s="150">
        <v>224</v>
      </c>
      <c r="B1305" s="151" t="s">
        <v>1294</v>
      </c>
      <c r="C1305" s="152">
        <f>C1306+C1318+C1324+C1330+C1338+C1351+C1355+C1361</f>
        <v>536</v>
      </c>
    </row>
    <row r="1306" spans="1:3" ht="15.75" customHeight="1">
      <c r="A1306" s="150">
        <v>22401</v>
      </c>
      <c r="B1306" s="151" t="s">
        <v>1295</v>
      </c>
      <c r="C1306" s="152">
        <f>SUM(C1307:C1317)</f>
        <v>236</v>
      </c>
    </row>
    <row r="1307" spans="1:3" ht="15.75" customHeight="1">
      <c r="A1307" s="150">
        <v>2240101</v>
      </c>
      <c r="B1307" s="153" t="s">
        <v>294</v>
      </c>
      <c r="C1307" s="152">
        <v>176</v>
      </c>
    </row>
    <row r="1308" spans="1:3" ht="15.75" customHeight="1">
      <c r="A1308" s="150">
        <v>2240102</v>
      </c>
      <c r="B1308" s="153" t="s">
        <v>295</v>
      </c>
      <c r="C1308" s="152">
        <v>0</v>
      </c>
    </row>
    <row r="1309" spans="1:3" ht="15.75" customHeight="1">
      <c r="A1309" s="150">
        <v>2240103</v>
      </c>
      <c r="B1309" s="153" t="s">
        <v>296</v>
      </c>
      <c r="C1309" s="152">
        <v>0</v>
      </c>
    </row>
    <row r="1310" spans="1:3" ht="15.75" customHeight="1">
      <c r="A1310" s="150">
        <v>2240104</v>
      </c>
      <c r="B1310" s="153" t="s">
        <v>1296</v>
      </c>
      <c r="C1310" s="152">
        <v>0</v>
      </c>
    </row>
    <row r="1311" spans="1:3" ht="15.75" customHeight="1">
      <c r="A1311" s="150">
        <v>2240105</v>
      </c>
      <c r="B1311" s="153" t="s">
        <v>1297</v>
      </c>
      <c r="C1311" s="152">
        <v>0</v>
      </c>
    </row>
    <row r="1312" spans="1:3" ht="15.75" customHeight="1">
      <c r="A1312" s="150">
        <v>2240106</v>
      </c>
      <c r="B1312" s="153" t="s">
        <v>1298</v>
      </c>
      <c r="C1312" s="152">
        <v>60</v>
      </c>
    </row>
    <row r="1313" spans="1:3" ht="15.75" customHeight="1">
      <c r="A1313" s="150">
        <v>2240107</v>
      </c>
      <c r="B1313" s="153" t="s">
        <v>1299</v>
      </c>
      <c r="C1313" s="152">
        <v>0</v>
      </c>
    </row>
    <row r="1314" spans="1:3" ht="15.75" customHeight="1">
      <c r="A1314" s="150">
        <v>2240108</v>
      </c>
      <c r="B1314" s="153" t="s">
        <v>1300</v>
      </c>
      <c r="C1314" s="152">
        <v>0</v>
      </c>
    </row>
    <row r="1315" spans="1:3" ht="15.75" customHeight="1">
      <c r="A1315" s="150">
        <v>2240109</v>
      </c>
      <c r="B1315" s="153" t="s">
        <v>1301</v>
      </c>
      <c r="C1315" s="152">
        <v>0</v>
      </c>
    </row>
    <row r="1316" spans="1:3" ht="15.75" customHeight="1">
      <c r="A1316" s="150">
        <v>2240150</v>
      </c>
      <c r="B1316" s="153" t="s">
        <v>303</v>
      </c>
      <c r="C1316" s="152">
        <v>0</v>
      </c>
    </row>
    <row r="1317" spans="1:3" ht="15.75" customHeight="1">
      <c r="A1317" s="150">
        <v>2240199</v>
      </c>
      <c r="B1317" s="153" t="s">
        <v>1302</v>
      </c>
      <c r="C1317" s="152">
        <v>0</v>
      </c>
    </row>
    <row r="1318" spans="1:3" ht="15.75" customHeight="1">
      <c r="A1318" s="150">
        <v>22402</v>
      </c>
      <c r="B1318" s="151" t="s">
        <v>1303</v>
      </c>
      <c r="C1318" s="152">
        <f>SUM(C1319:C1323)</f>
        <v>300</v>
      </c>
    </row>
    <row r="1319" spans="1:3" ht="15.75" customHeight="1">
      <c r="A1319" s="150">
        <v>2240201</v>
      </c>
      <c r="B1319" s="153" t="s">
        <v>294</v>
      </c>
      <c r="C1319" s="152">
        <v>300</v>
      </c>
    </row>
    <row r="1320" spans="1:3" ht="15.75" customHeight="1">
      <c r="A1320" s="150">
        <v>2240202</v>
      </c>
      <c r="B1320" s="153" t="s">
        <v>295</v>
      </c>
      <c r="C1320" s="152">
        <v>0</v>
      </c>
    </row>
    <row r="1321" spans="1:3" ht="15.75" customHeight="1">
      <c r="A1321" s="150">
        <v>2240203</v>
      </c>
      <c r="B1321" s="153" t="s">
        <v>296</v>
      </c>
      <c r="C1321" s="152">
        <v>0</v>
      </c>
    </row>
    <row r="1322" spans="1:3" ht="15.75" customHeight="1">
      <c r="A1322" s="150">
        <v>2240204</v>
      </c>
      <c r="B1322" s="153" t="s">
        <v>1304</v>
      </c>
      <c r="C1322" s="152">
        <v>0</v>
      </c>
    </row>
    <row r="1323" spans="1:3" ht="15.75" customHeight="1">
      <c r="A1323" s="150">
        <v>2240299</v>
      </c>
      <c r="B1323" s="153" t="s">
        <v>1305</v>
      </c>
      <c r="C1323" s="152">
        <v>0</v>
      </c>
    </row>
    <row r="1324" spans="1:3" ht="15.75" customHeight="1">
      <c r="A1324" s="150">
        <v>22403</v>
      </c>
      <c r="B1324" s="151" t="s">
        <v>1306</v>
      </c>
      <c r="C1324" s="152">
        <f>SUM(C1325:C1329)</f>
        <v>0</v>
      </c>
    </row>
    <row r="1325" spans="1:3" ht="15.75" customHeight="1">
      <c r="A1325" s="150">
        <v>2240301</v>
      </c>
      <c r="B1325" s="153" t="s">
        <v>294</v>
      </c>
      <c r="C1325" s="152">
        <v>0</v>
      </c>
    </row>
    <row r="1326" spans="1:3" ht="15.75" customHeight="1">
      <c r="A1326" s="150">
        <v>2240302</v>
      </c>
      <c r="B1326" s="153" t="s">
        <v>295</v>
      </c>
      <c r="C1326" s="152">
        <v>0</v>
      </c>
    </row>
    <row r="1327" spans="1:3" ht="15.75" customHeight="1">
      <c r="A1327" s="150">
        <v>2240303</v>
      </c>
      <c r="B1327" s="153" t="s">
        <v>296</v>
      </c>
      <c r="C1327" s="152">
        <v>0</v>
      </c>
    </row>
    <row r="1328" spans="1:3" ht="15.75" customHeight="1">
      <c r="A1328" s="150">
        <v>2240304</v>
      </c>
      <c r="B1328" s="153" t="s">
        <v>1307</v>
      </c>
      <c r="C1328" s="152">
        <v>0</v>
      </c>
    </row>
    <row r="1329" spans="1:3" ht="15.75" customHeight="1">
      <c r="A1329" s="150">
        <v>2240399</v>
      </c>
      <c r="B1329" s="153" t="s">
        <v>1308</v>
      </c>
      <c r="C1329" s="152">
        <v>0</v>
      </c>
    </row>
    <row r="1330" spans="1:3" ht="15.75" customHeight="1">
      <c r="A1330" s="150">
        <v>22404</v>
      </c>
      <c r="B1330" s="151" t="s">
        <v>1309</v>
      </c>
      <c r="C1330" s="152">
        <f>SUM(C1331:C1337)</f>
        <v>0</v>
      </c>
    </row>
    <row r="1331" spans="1:3" ht="15.75" customHeight="1">
      <c r="A1331" s="150">
        <v>2240401</v>
      </c>
      <c r="B1331" s="153" t="s">
        <v>294</v>
      </c>
      <c r="C1331" s="152">
        <v>0</v>
      </c>
    </row>
    <row r="1332" spans="1:3" ht="15.75" customHeight="1">
      <c r="A1332" s="150">
        <v>2240402</v>
      </c>
      <c r="B1332" s="153" t="s">
        <v>295</v>
      </c>
      <c r="C1332" s="152">
        <v>0</v>
      </c>
    </row>
    <row r="1333" spans="1:3" ht="15.75" customHeight="1">
      <c r="A1333" s="150">
        <v>2240403</v>
      </c>
      <c r="B1333" s="153" t="s">
        <v>296</v>
      </c>
      <c r="C1333" s="152">
        <v>0</v>
      </c>
    </row>
    <row r="1334" spans="1:3" ht="15.75" customHeight="1">
      <c r="A1334" s="150">
        <v>2240404</v>
      </c>
      <c r="B1334" s="153" t="s">
        <v>1310</v>
      </c>
      <c r="C1334" s="152">
        <v>0</v>
      </c>
    </row>
    <row r="1335" spans="1:3" ht="15.75" customHeight="1">
      <c r="A1335" s="150">
        <v>2240405</v>
      </c>
      <c r="B1335" s="153" t="s">
        <v>1311</v>
      </c>
      <c r="C1335" s="152">
        <v>0</v>
      </c>
    </row>
    <row r="1336" spans="1:3" ht="15.75" customHeight="1">
      <c r="A1336" s="150">
        <v>2240450</v>
      </c>
      <c r="B1336" s="153" t="s">
        <v>303</v>
      </c>
      <c r="C1336" s="152">
        <v>0</v>
      </c>
    </row>
    <row r="1337" spans="1:3" ht="15.75" customHeight="1">
      <c r="A1337" s="150">
        <v>2240499</v>
      </c>
      <c r="B1337" s="153" t="s">
        <v>1312</v>
      </c>
      <c r="C1337" s="152">
        <v>0</v>
      </c>
    </row>
    <row r="1338" spans="1:3" ht="15.75" customHeight="1">
      <c r="A1338" s="150">
        <v>22405</v>
      </c>
      <c r="B1338" s="151" t="s">
        <v>1313</v>
      </c>
      <c r="C1338" s="152">
        <f>SUM(C1339:C1350)</f>
        <v>0</v>
      </c>
    </row>
    <row r="1339" spans="1:3" ht="15.75" customHeight="1">
      <c r="A1339" s="150">
        <v>2240501</v>
      </c>
      <c r="B1339" s="153" t="s">
        <v>294</v>
      </c>
      <c r="C1339" s="152">
        <v>0</v>
      </c>
    </row>
    <row r="1340" spans="1:3" ht="15.75" customHeight="1">
      <c r="A1340" s="150">
        <v>2240502</v>
      </c>
      <c r="B1340" s="153" t="s">
        <v>295</v>
      </c>
      <c r="C1340" s="152">
        <v>0</v>
      </c>
    </row>
    <row r="1341" spans="1:3" ht="15.75" customHeight="1">
      <c r="A1341" s="150">
        <v>2240503</v>
      </c>
      <c r="B1341" s="153" t="s">
        <v>296</v>
      </c>
      <c r="C1341" s="152">
        <v>0</v>
      </c>
    </row>
    <row r="1342" spans="1:3" ht="15.75" customHeight="1">
      <c r="A1342" s="150">
        <v>2240504</v>
      </c>
      <c r="B1342" s="153" t="s">
        <v>1314</v>
      </c>
      <c r="C1342" s="152">
        <v>0</v>
      </c>
    </row>
    <row r="1343" spans="1:3" ht="15.75" customHeight="1">
      <c r="A1343" s="150">
        <v>2240505</v>
      </c>
      <c r="B1343" s="153" t="s">
        <v>1315</v>
      </c>
      <c r="C1343" s="152">
        <v>0</v>
      </c>
    </row>
    <row r="1344" spans="1:3" ht="15.75" customHeight="1">
      <c r="A1344" s="150">
        <v>2240506</v>
      </c>
      <c r="B1344" s="153" t="s">
        <v>1316</v>
      </c>
      <c r="C1344" s="152">
        <v>0</v>
      </c>
    </row>
    <row r="1345" spans="1:3" ht="15.75" customHeight="1">
      <c r="A1345" s="150">
        <v>2240507</v>
      </c>
      <c r="B1345" s="153" t="s">
        <v>1317</v>
      </c>
      <c r="C1345" s="152">
        <v>0</v>
      </c>
    </row>
    <row r="1346" spans="1:3" ht="15.75" customHeight="1">
      <c r="A1346" s="150">
        <v>2240508</v>
      </c>
      <c r="B1346" s="153" t="s">
        <v>1318</v>
      </c>
      <c r="C1346" s="152">
        <v>0</v>
      </c>
    </row>
    <row r="1347" spans="1:3" ht="15.75" customHeight="1">
      <c r="A1347" s="150">
        <v>2240509</v>
      </c>
      <c r="B1347" s="153" t="s">
        <v>1319</v>
      </c>
      <c r="C1347" s="152">
        <v>0</v>
      </c>
    </row>
    <row r="1348" spans="1:3" ht="15.75" customHeight="1">
      <c r="A1348" s="150">
        <v>2240510</v>
      </c>
      <c r="B1348" s="153" t="s">
        <v>1320</v>
      </c>
      <c r="C1348" s="152">
        <v>0</v>
      </c>
    </row>
    <row r="1349" spans="1:3" ht="15.75" customHeight="1">
      <c r="A1349" s="150">
        <v>2240550</v>
      </c>
      <c r="B1349" s="153" t="s">
        <v>1321</v>
      </c>
      <c r="C1349" s="152">
        <v>0</v>
      </c>
    </row>
    <row r="1350" spans="1:3" ht="15.75" customHeight="1">
      <c r="A1350" s="150">
        <v>2240599</v>
      </c>
      <c r="B1350" s="153" t="s">
        <v>1322</v>
      </c>
      <c r="C1350" s="152">
        <v>0</v>
      </c>
    </row>
    <row r="1351" spans="1:3" ht="15.75" customHeight="1">
      <c r="A1351" s="150">
        <v>22406</v>
      </c>
      <c r="B1351" s="151" t="s">
        <v>1323</v>
      </c>
      <c r="C1351" s="152">
        <f>SUM(C1352:C1354)</f>
        <v>0</v>
      </c>
    </row>
    <row r="1352" spans="1:3" ht="15.75" customHeight="1">
      <c r="A1352" s="150">
        <v>2240601</v>
      </c>
      <c r="B1352" s="153" t="s">
        <v>1324</v>
      </c>
      <c r="C1352" s="152">
        <v>0</v>
      </c>
    </row>
    <row r="1353" spans="1:3" ht="15.75" customHeight="1">
      <c r="A1353" s="150">
        <v>2240602</v>
      </c>
      <c r="B1353" s="153" t="s">
        <v>1325</v>
      </c>
      <c r="C1353" s="152">
        <v>0</v>
      </c>
    </row>
    <row r="1354" spans="1:3" ht="15.75" customHeight="1">
      <c r="A1354" s="150">
        <v>2240699</v>
      </c>
      <c r="B1354" s="153" t="s">
        <v>1326</v>
      </c>
      <c r="C1354" s="152">
        <v>0</v>
      </c>
    </row>
    <row r="1355" spans="1:3" ht="15.75" customHeight="1">
      <c r="A1355" s="150">
        <v>22407</v>
      </c>
      <c r="B1355" s="151" t="s">
        <v>1327</v>
      </c>
      <c r="C1355" s="152">
        <f>SUM(C1356:C1360)</f>
        <v>0</v>
      </c>
    </row>
    <row r="1356" spans="1:3" ht="15.75" customHeight="1">
      <c r="A1356" s="150">
        <v>2240701</v>
      </c>
      <c r="B1356" s="153" t="s">
        <v>1328</v>
      </c>
      <c r="C1356" s="152">
        <v>0</v>
      </c>
    </row>
    <row r="1357" spans="1:3" ht="15.75" customHeight="1">
      <c r="A1357" s="150">
        <v>2240702</v>
      </c>
      <c r="B1357" s="153" t="s">
        <v>1329</v>
      </c>
      <c r="C1357" s="152">
        <v>0</v>
      </c>
    </row>
    <row r="1358" spans="1:3" ht="15.75" customHeight="1">
      <c r="A1358" s="150">
        <v>2240703</v>
      </c>
      <c r="B1358" s="153" t="s">
        <v>1330</v>
      </c>
      <c r="C1358" s="152">
        <v>0</v>
      </c>
    </row>
    <row r="1359" spans="1:3" ht="15.75" customHeight="1">
      <c r="A1359" s="150">
        <v>2240704</v>
      </c>
      <c r="B1359" s="153" t="s">
        <v>1331</v>
      </c>
      <c r="C1359" s="152">
        <v>0</v>
      </c>
    </row>
    <row r="1360" spans="1:3" ht="15.75" customHeight="1">
      <c r="A1360" s="150">
        <v>2240799</v>
      </c>
      <c r="B1360" s="153" t="s">
        <v>1332</v>
      </c>
      <c r="C1360" s="152">
        <v>0</v>
      </c>
    </row>
    <row r="1361" spans="1:3" ht="15.75" customHeight="1">
      <c r="A1361" s="150">
        <v>22499</v>
      </c>
      <c r="B1361" s="151" t="s">
        <v>1333</v>
      </c>
      <c r="C1361" s="152">
        <v>0</v>
      </c>
    </row>
    <row r="1362" spans="1:3" ht="15.75" customHeight="1">
      <c r="A1362" s="150">
        <v>229</v>
      </c>
      <c r="B1362" s="151" t="s">
        <v>1334</v>
      </c>
      <c r="C1362" s="152">
        <f>C1363</f>
        <v>1000</v>
      </c>
    </row>
    <row r="1363" spans="1:3" ht="15.75" customHeight="1">
      <c r="A1363" s="150">
        <v>22999</v>
      </c>
      <c r="B1363" s="151" t="s">
        <v>1180</v>
      </c>
      <c r="C1363" s="152">
        <f>C1364</f>
        <v>1000</v>
      </c>
    </row>
    <row r="1364" spans="1:3" ht="15.75" customHeight="1">
      <c r="A1364" s="150">
        <v>2299901</v>
      </c>
      <c r="B1364" s="153" t="s">
        <v>458</v>
      </c>
      <c r="C1364" s="152">
        <v>1000</v>
      </c>
    </row>
    <row r="1365" spans="1:3" ht="15.75" customHeight="1">
      <c r="A1365" s="150">
        <v>232</v>
      </c>
      <c r="B1365" s="151" t="s">
        <v>1335</v>
      </c>
      <c r="C1365" s="152">
        <f>SUM(C1366:C1368)</f>
        <v>700</v>
      </c>
    </row>
    <row r="1366" spans="1:3" ht="15.75" customHeight="1">
      <c r="A1366" s="150">
        <v>23201</v>
      </c>
      <c r="B1366" s="151" t="s">
        <v>1336</v>
      </c>
      <c r="C1366" s="152">
        <v>0</v>
      </c>
    </row>
    <row r="1367" spans="1:3" ht="15.75" customHeight="1">
      <c r="A1367" s="150">
        <v>23202</v>
      </c>
      <c r="B1367" s="151" t="s">
        <v>1337</v>
      </c>
      <c r="C1367" s="152">
        <v>0</v>
      </c>
    </row>
    <row r="1368" spans="1:3" ht="15.75" customHeight="1">
      <c r="A1368" s="150">
        <v>23203</v>
      </c>
      <c r="B1368" s="151" t="s">
        <v>1338</v>
      </c>
      <c r="C1368" s="152">
        <f>SUM(C1369:C1372)</f>
        <v>700</v>
      </c>
    </row>
    <row r="1369" spans="1:3" ht="15.75" customHeight="1">
      <c r="A1369" s="150">
        <v>2320301</v>
      </c>
      <c r="B1369" s="153" t="s">
        <v>1339</v>
      </c>
      <c r="C1369" s="152">
        <v>700</v>
      </c>
    </row>
    <row r="1370" spans="1:3" ht="15.75" customHeight="1">
      <c r="A1370" s="150">
        <v>2320302</v>
      </c>
      <c r="B1370" s="153" t="s">
        <v>1340</v>
      </c>
      <c r="C1370" s="152">
        <v>0</v>
      </c>
    </row>
    <row r="1371" spans="1:3" ht="15.75" customHeight="1">
      <c r="A1371" s="150">
        <v>2320303</v>
      </c>
      <c r="B1371" s="153" t="s">
        <v>1341</v>
      </c>
      <c r="C1371" s="152">
        <v>0</v>
      </c>
    </row>
    <row r="1372" spans="1:3" ht="15.75" customHeight="1">
      <c r="A1372" s="150">
        <v>2320304</v>
      </c>
      <c r="B1372" s="153" t="s">
        <v>1342</v>
      </c>
      <c r="C1372" s="152">
        <v>0</v>
      </c>
    </row>
    <row r="1373" spans="1:3" ht="15.75" customHeight="1">
      <c r="A1373" s="150">
        <v>233</v>
      </c>
      <c r="B1373" s="151" t="s">
        <v>1343</v>
      </c>
      <c r="C1373" s="152">
        <f>SUM(C1374:C1376)</f>
        <v>0</v>
      </c>
    </row>
    <row r="1374" spans="1:3" ht="15.75" customHeight="1">
      <c r="A1374" s="150">
        <v>23301</v>
      </c>
      <c r="B1374" s="151" t="s">
        <v>1344</v>
      </c>
      <c r="C1374" s="152">
        <v>0</v>
      </c>
    </row>
    <row r="1375" spans="1:3" ht="15.75" customHeight="1">
      <c r="A1375" s="150">
        <v>23302</v>
      </c>
      <c r="B1375" s="151" t="s">
        <v>1345</v>
      </c>
      <c r="C1375" s="152">
        <v>0</v>
      </c>
    </row>
    <row r="1376" spans="1:3" ht="15.75" customHeight="1">
      <c r="A1376" s="150">
        <v>23303</v>
      </c>
      <c r="B1376" s="151" t="s">
        <v>1346</v>
      </c>
      <c r="C1376" s="152">
        <v>0</v>
      </c>
    </row>
  </sheetData>
  <sheetProtection/>
  <mergeCells count="1">
    <mergeCell ref="A1:C1"/>
  </mergeCells>
  <printOptions horizontalCentered="1"/>
  <pageMargins left="0.7480314960629921" right="0.7480314960629921" top="0.7874015748031497" bottom="0.7480314960629921" header="0.5118110236220472" footer="0.7874015748031497"/>
  <pageSetup firstPageNumber="14" useFirstPageNumber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R52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7.50390625" style="125" customWidth="1"/>
    <col min="2" max="2" width="7.50390625" style="126" customWidth="1"/>
    <col min="3" max="3" width="28.875" style="73" customWidth="1"/>
    <col min="4" max="4" width="15.75390625" style="73" customWidth="1"/>
    <col min="5" max="5" width="12.75390625" style="73" customWidth="1"/>
    <col min="6" max="120" width="9.00390625" style="73" customWidth="1"/>
    <col min="121" max="122" width="9.00390625" style="30" customWidth="1"/>
  </cols>
  <sheetData>
    <row r="1" spans="1:5" ht="27.75" customHeight="1">
      <c r="A1" s="74" t="s">
        <v>1347</v>
      </c>
      <c r="B1" s="74"/>
      <c r="C1" s="74"/>
      <c r="D1" s="74"/>
      <c r="E1" s="74"/>
    </row>
    <row r="2" spans="1:5" ht="17.25" customHeight="1">
      <c r="A2" s="127"/>
      <c r="B2" s="127"/>
      <c r="C2" s="128"/>
      <c r="D2" s="128"/>
      <c r="E2" s="129" t="s">
        <v>62</v>
      </c>
    </row>
    <row r="3" spans="1:122" s="124" customFormat="1" ht="21.75" customHeight="1">
      <c r="A3" s="130" t="s">
        <v>288</v>
      </c>
      <c r="B3" s="130"/>
      <c r="C3" s="131" t="s">
        <v>289</v>
      </c>
      <c r="D3" s="132" t="s">
        <v>251</v>
      </c>
      <c r="E3" s="132" t="s">
        <v>200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2"/>
      <c r="DR3" s="12"/>
    </row>
    <row r="4" spans="1:122" s="124" customFormat="1" ht="21.75" customHeight="1">
      <c r="A4" s="130" t="s">
        <v>1348</v>
      </c>
      <c r="B4" s="130" t="s">
        <v>1349</v>
      </c>
      <c r="C4" s="131"/>
      <c r="D4" s="132" t="s">
        <v>167</v>
      </c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2"/>
      <c r="DR4" s="12"/>
    </row>
    <row r="5" spans="1:122" s="72" customFormat="1" ht="21.75" customHeight="1">
      <c r="A5" s="134" t="s">
        <v>240</v>
      </c>
      <c r="B5" s="135"/>
      <c r="C5" s="136"/>
      <c r="D5" s="130">
        <f>D6+D16+D38+D44+D51</f>
        <v>139500</v>
      </c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2"/>
      <c r="DR5" s="12"/>
    </row>
    <row r="6" spans="1:122" s="124" customFormat="1" ht="21.75" customHeight="1">
      <c r="A6" s="130">
        <v>301</v>
      </c>
      <c r="B6" s="137" t="s">
        <v>1350</v>
      </c>
      <c r="C6" s="137"/>
      <c r="D6" s="138">
        <f>SUM(D7:D15)</f>
        <v>104013</v>
      </c>
      <c r="E6" s="139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2"/>
      <c r="DR6" s="12"/>
    </row>
    <row r="7" spans="1:122" s="124" customFormat="1" ht="21.75" customHeight="1">
      <c r="A7" s="130"/>
      <c r="B7" s="130" t="s">
        <v>1351</v>
      </c>
      <c r="C7" s="131" t="s">
        <v>1352</v>
      </c>
      <c r="D7" s="130">
        <v>41085</v>
      </c>
      <c r="E7" s="139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2"/>
      <c r="DR7" s="12"/>
    </row>
    <row r="8" spans="1:122" s="124" customFormat="1" ht="21.75" customHeight="1">
      <c r="A8" s="130"/>
      <c r="B8" s="130" t="s">
        <v>1353</v>
      </c>
      <c r="C8" s="131" t="s">
        <v>1354</v>
      </c>
      <c r="D8" s="130">
        <v>39000</v>
      </c>
      <c r="E8" s="139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2"/>
      <c r="DR8" s="12"/>
    </row>
    <row r="9" spans="1:122" s="124" customFormat="1" ht="21.75" customHeight="1">
      <c r="A9" s="130"/>
      <c r="B9" s="130" t="s">
        <v>1355</v>
      </c>
      <c r="C9" s="131" t="s">
        <v>1356</v>
      </c>
      <c r="D9" s="130">
        <v>1420</v>
      </c>
      <c r="E9" s="139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2"/>
      <c r="DR9" s="12"/>
    </row>
    <row r="10" spans="1:122" s="124" customFormat="1" ht="21.75" customHeight="1">
      <c r="A10" s="130"/>
      <c r="B10" s="130" t="s">
        <v>1357</v>
      </c>
      <c r="C10" s="131" t="s">
        <v>1358</v>
      </c>
      <c r="D10" s="130"/>
      <c r="E10" s="139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2"/>
      <c r="DR10" s="12"/>
    </row>
    <row r="11" spans="1:122" s="124" customFormat="1" ht="21.75" customHeight="1">
      <c r="A11" s="130"/>
      <c r="B11" s="130" t="s">
        <v>1359</v>
      </c>
      <c r="C11" s="131" t="s">
        <v>1360</v>
      </c>
      <c r="D11" s="130">
        <v>1750</v>
      </c>
      <c r="E11" s="139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2"/>
      <c r="DR11" s="12"/>
    </row>
    <row r="12" spans="1:122" s="124" customFormat="1" ht="21.75" customHeight="1">
      <c r="A12" s="130"/>
      <c r="B12" s="132" t="s">
        <v>1361</v>
      </c>
      <c r="C12" s="131" t="s">
        <v>1362</v>
      </c>
      <c r="D12" s="130">
        <v>10200</v>
      </c>
      <c r="E12" s="139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2"/>
      <c r="DR12" s="12"/>
    </row>
    <row r="13" spans="1:122" s="124" customFormat="1" ht="21.75" customHeight="1">
      <c r="A13" s="130"/>
      <c r="B13" s="132" t="s">
        <v>1363</v>
      </c>
      <c r="C13" s="131" t="s">
        <v>1364</v>
      </c>
      <c r="D13" s="130">
        <v>1000</v>
      </c>
      <c r="E13" s="139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2"/>
      <c r="DR13" s="12"/>
    </row>
    <row r="14" spans="1:122" s="124" customFormat="1" ht="21.75" customHeight="1">
      <c r="A14" s="130"/>
      <c r="B14" s="132">
        <v>13</v>
      </c>
      <c r="C14" s="131" t="s">
        <v>1365</v>
      </c>
      <c r="D14" s="130">
        <v>6700</v>
      </c>
      <c r="E14" s="139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2"/>
      <c r="DR14" s="12"/>
    </row>
    <row r="15" spans="1:122" s="124" customFormat="1" ht="21.75" customHeight="1">
      <c r="A15" s="130"/>
      <c r="B15" s="132">
        <v>99</v>
      </c>
      <c r="C15" s="131" t="s">
        <v>1366</v>
      </c>
      <c r="D15" s="130">
        <v>2858</v>
      </c>
      <c r="E15" s="139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2"/>
      <c r="DR15" s="12"/>
    </row>
    <row r="16" spans="1:5" ht="21.75" customHeight="1">
      <c r="A16" s="130">
        <v>302</v>
      </c>
      <c r="B16" s="137" t="s">
        <v>1367</v>
      </c>
      <c r="C16" s="137"/>
      <c r="D16" s="138">
        <f>SUM(D17:D37)</f>
        <v>11049</v>
      </c>
      <c r="E16" s="139"/>
    </row>
    <row r="17" spans="1:5" ht="21.75" customHeight="1">
      <c r="A17" s="130"/>
      <c r="B17" s="130" t="s">
        <v>1351</v>
      </c>
      <c r="C17" s="131" t="s">
        <v>1368</v>
      </c>
      <c r="D17" s="130">
        <v>1650</v>
      </c>
      <c r="E17" s="139"/>
    </row>
    <row r="18" spans="1:5" ht="21.75" customHeight="1">
      <c r="A18" s="130"/>
      <c r="B18" s="130" t="s">
        <v>1353</v>
      </c>
      <c r="C18" s="131" t="s">
        <v>1369</v>
      </c>
      <c r="D18" s="130">
        <v>545</v>
      </c>
      <c r="E18" s="139"/>
    </row>
    <row r="19" spans="1:5" ht="21.75" customHeight="1">
      <c r="A19" s="130"/>
      <c r="B19" s="130" t="s">
        <v>1355</v>
      </c>
      <c r="C19" s="131" t="s">
        <v>1370</v>
      </c>
      <c r="D19" s="130">
        <v>37</v>
      </c>
      <c r="E19" s="139"/>
    </row>
    <row r="20" spans="1:5" ht="21.75" customHeight="1">
      <c r="A20" s="130"/>
      <c r="B20" s="130" t="s">
        <v>1357</v>
      </c>
      <c r="C20" s="131" t="s">
        <v>1371</v>
      </c>
      <c r="D20" s="130">
        <v>118</v>
      </c>
      <c r="E20" s="139"/>
    </row>
    <row r="21" spans="1:5" ht="21.75" customHeight="1">
      <c r="A21" s="130"/>
      <c r="B21" s="130" t="s">
        <v>1372</v>
      </c>
      <c r="C21" s="131" t="s">
        <v>1373</v>
      </c>
      <c r="D21" s="130">
        <v>152</v>
      </c>
      <c r="E21" s="139"/>
    </row>
    <row r="22" spans="1:5" ht="21.75" customHeight="1">
      <c r="A22" s="130"/>
      <c r="B22" s="130" t="s">
        <v>1374</v>
      </c>
      <c r="C22" s="131" t="s">
        <v>1375</v>
      </c>
      <c r="D22" s="130">
        <v>462</v>
      </c>
      <c r="E22" s="139"/>
    </row>
    <row r="23" spans="1:5" ht="21.75" customHeight="1">
      <c r="A23" s="130"/>
      <c r="B23" s="130" t="s">
        <v>1359</v>
      </c>
      <c r="C23" s="131" t="s">
        <v>1376</v>
      </c>
      <c r="D23" s="130">
        <v>202</v>
      </c>
      <c r="E23" s="139"/>
    </row>
    <row r="24" spans="1:5" ht="21.75" customHeight="1">
      <c r="A24" s="130"/>
      <c r="B24" s="130" t="s">
        <v>1361</v>
      </c>
      <c r="C24" s="131" t="s">
        <v>1377</v>
      </c>
      <c r="D24" s="130">
        <v>558</v>
      </c>
      <c r="E24" s="139"/>
    </row>
    <row r="25" spans="1:5" ht="21.75" customHeight="1">
      <c r="A25" s="130"/>
      <c r="B25" s="130" t="s">
        <v>1378</v>
      </c>
      <c r="C25" s="131" t="s">
        <v>1379</v>
      </c>
      <c r="D25" s="130">
        <v>654</v>
      </c>
      <c r="E25" s="139"/>
    </row>
    <row r="26" spans="1:5" ht="21.75" customHeight="1">
      <c r="A26" s="130"/>
      <c r="B26" s="130" t="s">
        <v>1380</v>
      </c>
      <c r="C26" s="131" t="s">
        <v>1381</v>
      </c>
      <c r="D26" s="130"/>
      <c r="E26" s="139"/>
    </row>
    <row r="27" spans="1:5" ht="21.75" customHeight="1">
      <c r="A27" s="130"/>
      <c r="B27" s="130" t="s">
        <v>1382</v>
      </c>
      <c r="C27" s="131" t="s">
        <v>1383</v>
      </c>
      <c r="D27" s="130">
        <v>2442</v>
      </c>
      <c r="E27" s="139"/>
    </row>
    <row r="28" spans="1:5" ht="21.75" customHeight="1">
      <c r="A28" s="130"/>
      <c r="B28" s="130" t="s">
        <v>1384</v>
      </c>
      <c r="C28" s="131" t="s">
        <v>1385</v>
      </c>
      <c r="D28" s="130">
        <v>163</v>
      </c>
      <c r="E28" s="139"/>
    </row>
    <row r="29" spans="1:5" ht="21.75" customHeight="1">
      <c r="A29" s="130"/>
      <c r="B29" s="130" t="s">
        <v>1386</v>
      </c>
      <c r="C29" s="131" t="s">
        <v>1387</v>
      </c>
      <c r="D29" s="130">
        <v>235</v>
      </c>
      <c r="E29" s="139"/>
    </row>
    <row r="30" spans="1:5" ht="21.75" customHeight="1">
      <c r="A30" s="130"/>
      <c r="B30" s="130" t="s">
        <v>1388</v>
      </c>
      <c r="C30" s="131" t="s">
        <v>1389</v>
      </c>
      <c r="D30" s="130">
        <v>131</v>
      </c>
      <c r="E30" s="139"/>
    </row>
    <row r="31" spans="1:5" ht="21.75" customHeight="1">
      <c r="A31" s="130"/>
      <c r="B31" s="130" t="s">
        <v>1390</v>
      </c>
      <c r="C31" s="131" t="s">
        <v>244</v>
      </c>
      <c r="D31" s="130">
        <v>360</v>
      </c>
      <c r="E31" s="139"/>
    </row>
    <row r="32" spans="1:5" ht="21.75" customHeight="1">
      <c r="A32" s="130"/>
      <c r="B32" s="130" t="s">
        <v>1391</v>
      </c>
      <c r="C32" s="131" t="s">
        <v>1392</v>
      </c>
      <c r="D32" s="130">
        <v>42</v>
      </c>
      <c r="E32" s="139"/>
    </row>
    <row r="33" spans="1:5" ht="21.75" customHeight="1">
      <c r="A33" s="130"/>
      <c r="B33" s="130" t="s">
        <v>1393</v>
      </c>
      <c r="C33" s="131" t="s">
        <v>1394</v>
      </c>
      <c r="D33" s="130">
        <v>522</v>
      </c>
      <c r="E33" s="139"/>
    </row>
    <row r="34" spans="1:5" ht="21.75" customHeight="1">
      <c r="A34" s="130"/>
      <c r="B34" s="130" t="s">
        <v>1395</v>
      </c>
      <c r="C34" s="131" t="s">
        <v>1396</v>
      </c>
      <c r="D34" s="130">
        <v>219</v>
      </c>
      <c r="E34" s="139"/>
    </row>
    <row r="35" spans="1:5" ht="21.75" customHeight="1">
      <c r="A35" s="130"/>
      <c r="B35" s="130" t="s">
        <v>1397</v>
      </c>
      <c r="C35" s="131" t="s">
        <v>245</v>
      </c>
      <c r="D35" s="130">
        <v>450</v>
      </c>
      <c r="E35" s="139"/>
    </row>
    <row r="36" spans="1:5" ht="21.75" customHeight="1">
      <c r="A36" s="130"/>
      <c r="B36" s="130" t="s">
        <v>1398</v>
      </c>
      <c r="C36" s="131" t="s">
        <v>1399</v>
      </c>
      <c r="D36" s="130">
        <v>940</v>
      </c>
      <c r="E36" s="139"/>
    </row>
    <row r="37" spans="1:5" ht="21.75" customHeight="1">
      <c r="A37" s="130"/>
      <c r="B37" s="130" t="s">
        <v>1400</v>
      </c>
      <c r="C37" s="131" t="s">
        <v>1401</v>
      </c>
      <c r="D37" s="130">
        <v>1167</v>
      </c>
      <c r="E37" s="139"/>
    </row>
    <row r="38" spans="1:5" ht="21.75" customHeight="1">
      <c r="A38" s="130">
        <v>303</v>
      </c>
      <c r="B38" s="137" t="s">
        <v>1402</v>
      </c>
      <c r="C38" s="137"/>
      <c r="D38" s="138">
        <f>SUM(D39:D43)</f>
        <v>10677</v>
      </c>
      <c r="E38" s="139"/>
    </row>
    <row r="39" spans="1:5" ht="21.75" customHeight="1">
      <c r="A39" s="130"/>
      <c r="B39" s="130" t="s">
        <v>1351</v>
      </c>
      <c r="C39" s="131" t="s">
        <v>1403</v>
      </c>
      <c r="D39" s="130">
        <v>412</v>
      </c>
      <c r="E39" s="139"/>
    </row>
    <row r="40" spans="1:5" ht="21.75" customHeight="1">
      <c r="A40" s="130"/>
      <c r="B40" s="130" t="s">
        <v>1353</v>
      </c>
      <c r="C40" s="131" t="s">
        <v>1404</v>
      </c>
      <c r="D40" s="130">
        <v>2866</v>
      </c>
      <c r="E40" s="139"/>
    </row>
    <row r="41" spans="1:5" ht="21.75" customHeight="1">
      <c r="A41" s="130"/>
      <c r="B41" s="130" t="s">
        <v>1357</v>
      </c>
      <c r="C41" s="131" t="s">
        <v>1405</v>
      </c>
      <c r="D41" s="130">
        <v>800</v>
      </c>
      <c r="E41" s="139"/>
    </row>
    <row r="42" spans="1:5" ht="21.75" customHeight="1">
      <c r="A42" s="130"/>
      <c r="B42" s="130" t="s">
        <v>1372</v>
      </c>
      <c r="C42" s="131" t="s">
        <v>1406</v>
      </c>
      <c r="D42" s="130">
        <v>3146</v>
      </c>
      <c r="E42" s="139"/>
    </row>
    <row r="43" spans="1:5" ht="21.75" customHeight="1">
      <c r="A43" s="130"/>
      <c r="B43" s="130" t="s">
        <v>1400</v>
      </c>
      <c r="C43" s="131" t="s">
        <v>1407</v>
      </c>
      <c r="D43" s="130">
        <v>3453</v>
      </c>
      <c r="E43" s="139"/>
    </row>
    <row r="44" spans="1:5" ht="21.75" customHeight="1">
      <c r="A44" s="130">
        <v>310</v>
      </c>
      <c r="B44" s="140" t="s">
        <v>1408</v>
      </c>
      <c r="C44" s="140"/>
      <c r="D44" s="138">
        <f>SUM(D45:D50)</f>
        <v>13061</v>
      </c>
      <c r="E44" s="139"/>
    </row>
    <row r="45" spans="1:5" ht="21.75" customHeight="1">
      <c r="A45" s="130"/>
      <c r="B45" s="141" t="s">
        <v>1351</v>
      </c>
      <c r="C45" s="142" t="s">
        <v>1409</v>
      </c>
      <c r="D45" s="141">
        <v>1605</v>
      </c>
      <c r="E45" s="139"/>
    </row>
    <row r="46" spans="1:5" ht="21.75" customHeight="1">
      <c r="A46" s="130"/>
      <c r="B46" s="141" t="s">
        <v>1353</v>
      </c>
      <c r="C46" s="142" t="s">
        <v>1410</v>
      </c>
      <c r="D46" s="141">
        <v>532</v>
      </c>
      <c r="E46" s="139"/>
    </row>
    <row r="47" spans="1:5" ht="21.75" customHeight="1">
      <c r="A47" s="130"/>
      <c r="B47" s="141" t="s">
        <v>1372</v>
      </c>
      <c r="C47" s="142" t="s">
        <v>1411</v>
      </c>
      <c r="D47" s="141">
        <v>6278</v>
      </c>
      <c r="E47" s="139"/>
    </row>
    <row r="48" spans="1:5" ht="21.75" customHeight="1">
      <c r="A48" s="130"/>
      <c r="B48" s="141" t="s">
        <v>1374</v>
      </c>
      <c r="C48" s="142" t="s">
        <v>1412</v>
      </c>
      <c r="D48" s="141">
        <v>1232</v>
      </c>
      <c r="E48" s="139"/>
    </row>
    <row r="49" spans="1:5" ht="21.75" customHeight="1">
      <c r="A49" s="130"/>
      <c r="B49" s="141" t="s">
        <v>1359</v>
      </c>
      <c r="C49" s="142" t="s">
        <v>1413</v>
      </c>
      <c r="D49" s="141">
        <v>204</v>
      </c>
      <c r="E49" s="139"/>
    </row>
    <row r="50" spans="1:5" ht="21.75" customHeight="1">
      <c r="A50" s="130"/>
      <c r="B50" s="143">
        <v>99</v>
      </c>
      <c r="C50" s="142" t="s">
        <v>1408</v>
      </c>
      <c r="D50" s="141">
        <v>3210</v>
      </c>
      <c r="E50" s="139"/>
    </row>
    <row r="51" spans="1:5" ht="21.75" customHeight="1">
      <c r="A51" s="130">
        <v>307</v>
      </c>
      <c r="B51" s="144" t="s">
        <v>1414</v>
      </c>
      <c r="C51" s="145"/>
      <c r="D51" s="146">
        <f>D52</f>
        <v>700</v>
      </c>
      <c r="E51" s="139"/>
    </row>
    <row r="52" spans="1:5" ht="21.75" customHeight="1">
      <c r="A52" s="130"/>
      <c r="B52" s="141" t="s">
        <v>1351</v>
      </c>
      <c r="C52" s="142" t="s">
        <v>1415</v>
      </c>
      <c r="D52" s="141">
        <v>700</v>
      </c>
      <c r="E52" s="139"/>
    </row>
  </sheetData>
  <sheetProtection/>
  <mergeCells count="9">
    <mergeCell ref="A1:E1"/>
    <mergeCell ref="A3:B3"/>
    <mergeCell ref="A5:C5"/>
    <mergeCell ref="B6:C6"/>
    <mergeCell ref="B16:C16"/>
    <mergeCell ref="B38:C38"/>
    <mergeCell ref="B44:C44"/>
    <mergeCell ref="B51:C51"/>
    <mergeCell ref="E3:E4"/>
  </mergeCells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D1313"/>
  <sheetViews>
    <sheetView zoomScaleSheetLayoutView="100" workbookViewId="0" topLeftCell="A1269">
      <selection activeCell="H1304" sqref="H1304"/>
    </sheetView>
  </sheetViews>
  <sheetFormatPr defaultColWidth="7.875" defaultRowHeight="14.25"/>
  <cols>
    <col min="1" max="1" width="47.625" style="12" customWidth="1"/>
    <col min="2" max="4" width="10.50390625" style="12" customWidth="1"/>
    <col min="5" max="186" width="7.875" style="12" customWidth="1"/>
  </cols>
  <sheetData>
    <row r="1" spans="1:186" ht="21">
      <c r="A1" s="89" t="s">
        <v>1416</v>
      </c>
      <c r="B1" s="89"/>
      <c r="C1" s="89"/>
      <c r="D1" s="8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</row>
    <row r="2" spans="1:186" ht="18" customHeight="1">
      <c r="A2" s="41"/>
      <c r="B2" s="41"/>
      <c r="C2" s="24"/>
      <c r="D2" s="42" t="s">
        <v>62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</row>
    <row r="3" spans="1:186" ht="30" customHeight="1">
      <c r="A3" s="90" t="s">
        <v>1417</v>
      </c>
      <c r="B3" s="91" t="s">
        <v>1418</v>
      </c>
      <c r="C3" s="90" t="s">
        <v>1419</v>
      </c>
      <c r="D3" s="92" t="s">
        <v>1420</v>
      </c>
      <c r="GA3"/>
      <c r="GB3"/>
      <c r="GC3"/>
      <c r="GD3"/>
    </row>
    <row r="4" spans="1:186" ht="21" customHeight="1">
      <c r="A4" s="94" t="s">
        <v>1421</v>
      </c>
      <c r="B4" s="116">
        <v>28139</v>
      </c>
      <c r="C4" s="117">
        <f>SUM(C5,C17,C26,C38,C50,C61,C72,C84,C93,C103,C118,C127,C138,C150,C160,C173,C180,C187,C196,C202,C209,C217,C224,C230,C236,C242,C248,C254)</f>
        <v>31520</v>
      </c>
      <c r="D4" s="96">
        <f>C4/B4</f>
        <v>1.1201535235793738</v>
      </c>
      <c r="FZ4"/>
      <c r="GA4"/>
      <c r="GB4"/>
      <c r="GC4"/>
      <c r="GD4"/>
    </row>
    <row r="5" spans="1:186" ht="21" customHeight="1">
      <c r="A5" s="118" t="s">
        <v>293</v>
      </c>
      <c r="B5" s="119">
        <v>780</v>
      </c>
      <c r="C5" s="120">
        <f>SUM(C6:C16)</f>
        <v>536</v>
      </c>
      <c r="D5" s="99">
        <f aca="true" t="shared" si="0" ref="D5:D73">C5/B5</f>
        <v>0.6871794871794872</v>
      </c>
      <c r="FZ5"/>
      <c r="GA5"/>
      <c r="GB5"/>
      <c r="GC5"/>
      <c r="GD5"/>
    </row>
    <row r="6" spans="1:186" ht="21" customHeight="1">
      <c r="A6" s="118" t="s">
        <v>294</v>
      </c>
      <c r="B6" s="119">
        <v>682</v>
      </c>
      <c r="C6" s="120">
        <v>491</v>
      </c>
      <c r="D6" s="99">
        <f t="shared" si="0"/>
        <v>0.7199413489736071</v>
      </c>
      <c r="FZ6"/>
      <c r="GA6"/>
      <c r="GB6"/>
      <c r="GC6"/>
      <c r="GD6"/>
    </row>
    <row r="7" spans="1:186" ht="21" customHeight="1">
      <c r="A7" s="118" t="s">
        <v>295</v>
      </c>
      <c r="B7" s="119"/>
      <c r="C7" s="120"/>
      <c r="D7" s="99"/>
      <c r="FZ7"/>
      <c r="GA7"/>
      <c r="GB7"/>
      <c r="GC7"/>
      <c r="GD7"/>
    </row>
    <row r="8" spans="1:186" ht="21" customHeight="1">
      <c r="A8" s="121" t="s">
        <v>296</v>
      </c>
      <c r="B8" s="119"/>
      <c r="C8" s="120"/>
      <c r="D8" s="99"/>
      <c r="FZ8"/>
      <c r="GA8"/>
      <c r="GB8"/>
      <c r="GC8"/>
      <c r="GD8"/>
    </row>
    <row r="9" spans="1:186" ht="21" customHeight="1">
      <c r="A9" s="121" t="s">
        <v>297</v>
      </c>
      <c r="B9" s="119">
        <v>50</v>
      </c>
      <c r="C9" s="120">
        <v>45</v>
      </c>
      <c r="D9" s="99">
        <f t="shared" si="0"/>
        <v>0.9</v>
      </c>
      <c r="FZ9"/>
      <c r="GA9"/>
      <c r="GB9"/>
      <c r="GC9"/>
      <c r="GD9"/>
    </row>
    <row r="10" spans="1:186" ht="21" customHeight="1">
      <c r="A10" s="121" t="s">
        <v>298</v>
      </c>
      <c r="B10" s="119"/>
      <c r="C10" s="120"/>
      <c r="D10" s="99"/>
      <c r="FZ10"/>
      <c r="GA10"/>
      <c r="GB10"/>
      <c r="GC10"/>
      <c r="GD10"/>
    </row>
    <row r="11" spans="1:186" ht="21" customHeight="1">
      <c r="A11" s="98" t="s">
        <v>299</v>
      </c>
      <c r="B11" s="119"/>
      <c r="C11" s="120"/>
      <c r="D11" s="99"/>
      <c r="FZ11"/>
      <c r="GA11"/>
      <c r="GB11"/>
      <c r="GC11"/>
      <c r="GD11"/>
    </row>
    <row r="12" spans="1:186" ht="21" customHeight="1">
      <c r="A12" s="98" t="s">
        <v>300</v>
      </c>
      <c r="B12" s="119"/>
      <c r="C12" s="120"/>
      <c r="D12" s="99"/>
      <c r="FZ12"/>
      <c r="GA12"/>
      <c r="GB12"/>
      <c r="GC12"/>
      <c r="GD12"/>
    </row>
    <row r="13" spans="1:186" ht="21" customHeight="1">
      <c r="A13" s="98" t="s">
        <v>301</v>
      </c>
      <c r="B13" s="119"/>
      <c r="C13" s="120"/>
      <c r="D13" s="99"/>
      <c r="FZ13"/>
      <c r="GA13"/>
      <c r="GB13"/>
      <c r="GC13"/>
      <c r="GD13"/>
    </row>
    <row r="14" spans="1:186" ht="21" customHeight="1">
      <c r="A14" s="98" t="s">
        <v>302</v>
      </c>
      <c r="B14" s="119"/>
      <c r="C14" s="120"/>
      <c r="D14" s="99"/>
      <c r="FZ14"/>
      <c r="GA14"/>
      <c r="GB14"/>
      <c r="GC14"/>
      <c r="GD14"/>
    </row>
    <row r="15" spans="1:186" ht="21" customHeight="1">
      <c r="A15" s="98" t="s">
        <v>303</v>
      </c>
      <c r="B15" s="119"/>
      <c r="C15" s="120"/>
      <c r="D15" s="99"/>
      <c r="FZ15"/>
      <c r="GA15"/>
      <c r="GB15"/>
      <c r="GC15"/>
      <c r="GD15"/>
    </row>
    <row r="16" spans="1:186" ht="21" customHeight="1">
      <c r="A16" s="98" t="s">
        <v>304</v>
      </c>
      <c r="B16" s="119">
        <v>48</v>
      </c>
      <c r="C16" s="120"/>
      <c r="D16" s="99">
        <f t="shared" si="0"/>
        <v>0</v>
      </c>
      <c r="FZ16"/>
      <c r="GA16"/>
      <c r="GB16"/>
      <c r="GC16"/>
      <c r="GD16"/>
    </row>
    <row r="17" spans="1:186" ht="21" customHeight="1">
      <c r="A17" s="118" t="s">
        <v>305</v>
      </c>
      <c r="B17" s="119">
        <v>335</v>
      </c>
      <c r="C17" s="120">
        <f>SUM(C18:C25)</f>
        <v>368</v>
      </c>
      <c r="D17" s="99">
        <f t="shared" si="0"/>
        <v>1.0985074626865672</v>
      </c>
      <c r="FZ17"/>
      <c r="GA17"/>
      <c r="GB17"/>
      <c r="GC17"/>
      <c r="GD17"/>
    </row>
    <row r="18" spans="1:186" ht="21" customHeight="1">
      <c r="A18" s="118" t="s">
        <v>294</v>
      </c>
      <c r="B18" s="119">
        <v>316</v>
      </c>
      <c r="C18" s="120">
        <v>333</v>
      </c>
      <c r="D18" s="99">
        <f t="shared" si="0"/>
        <v>1.0537974683544304</v>
      </c>
      <c r="FZ18"/>
      <c r="GA18"/>
      <c r="GB18"/>
      <c r="GC18"/>
      <c r="GD18"/>
    </row>
    <row r="19" spans="1:186" ht="21" customHeight="1">
      <c r="A19" s="118" t="s">
        <v>295</v>
      </c>
      <c r="B19" s="119"/>
      <c r="C19" s="120"/>
      <c r="D19" s="99"/>
      <c r="FZ19"/>
      <c r="GA19"/>
      <c r="GB19"/>
      <c r="GC19"/>
      <c r="GD19"/>
    </row>
    <row r="20" spans="1:186" ht="21" customHeight="1">
      <c r="A20" s="121" t="s">
        <v>296</v>
      </c>
      <c r="B20" s="119"/>
      <c r="C20" s="120"/>
      <c r="D20" s="99"/>
      <c r="FZ20"/>
      <c r="GA20"/>
      <c r="GB20"/>
      <c r="GC20"/>
      <c r="GD20"/>
    </row>
    <row r="21" spans="1:186" ht="21" customHeight="1">
      <c r="A21" s="121" t="s">
        <v>306</v>
      </c>
      <c r="B21" s="119">
        <v>15</v>
      </c>
      <c r="C21" s="120">
        <v>35</v>
      </c>
      <c r="D21" s="99">
        <f t="shared" si="0"/>
        <v>2.3333333333333335</v>
      </c>
      <c r="FZ21"/>
      <c r="GA21"/>
      <c r="GB21"/>
      <c r="GC21"/>
      <c r="GD21"/>
    </row>
    <row r="22" spans="1:186" ht="21" customHeight="1">
      <c r="A22" s="121" t="s">
        <v>307</v>
      </c>
      <c r="B22" s="119"/>
      <c r="C22" s="120"/>
      <c r="D22" s="99"/>
      <c r="FZ22"/>
      <c r="GA22"/>
      <c r="GB22"/>
      <c r="GC22"/>
      <c r="GD22"/>
    </row>
    <row r="23" spans="1:186" ht="21" customHeight="1">
      <c r="A23" s="121" t="s">
        <v>308</v>
      </c>
      <c r="B23" s="119"/>
      <c r="C23" s="120"/>
      <c r="D23" s="99"/>
      <c r="FZ23"/>
      <c r="GA23"/>
      <c r="GB23"/>
      <c r="GC23"/>
      <c r="GD23"/>
    </row>
    <row r="24" spans="1:186" ht="21" customHeight="1">
      <c r="A24" s="121" t="s">
        <v>303</v>
      </c>
      <c r="B24" s="119"/>
      <c r="C24" s="120"/>
      <c r="D24" s="99"/>
      <c r="FZ24"/>
      <c r="GA24"/>
      <c r="GB24"/>
      <c r="GC24"/>
      <c r="GD24"/>
    </row>
    <row r="25" spans="1:186" ht="21" customHeight="1">
      <c r="A25" s="121" t="s">
        <v>309</v>
      </c>
      <c r="B25" s="119">
        <v>4</v>
      </c>
      <c r="C25" s="120"/>
      <c r="D25" s="99">
        <f t="shared" si="0"/>
        <v>0</v>
      </c>
      <c r="FZ25"/>
      <c r="GA25"/>
      <c r="GB25"/>
      <c r="GC25"/>
      <c r="GD25"/>
    </row>
    <row r="26" spans="1:186" ht="21" customHeight="1">
      <c r="A26" s="118" t="s">
        <v>310</v>
      </c>
      <c r="B26" s="119">
        <v>13476</v>
      </c>
      <c r="C26" s="120">
        <f>SUM(C27:C37)</f>
        <v>17257</v>
      </c>
      <c r="D26" s="99">
        <f t="shared" si="0"/>
        <v>1.2805728702879193</v>
      </c>
      <c r="FZ26"/>
      <c r="GA26"/>
      <c r="GB26"/>
      <c r="GC26"/>
      <c r="GD26"/>
    </row>
    <row r="27" spans="1:186" ht="21" customHeight="1">
      <c r="A27" s="118" t="s">
        <v>294</v>
      </c>
      <c r="B27" s="119">
        <v>9667</v>
      </c>
      <c r="C27" s="120">
        <v>14570</v>
      </c>
      <c r="D27" s="99">
        <f t="shared" si="0"/>
        <v>1.5071894072618186</v>
      </c>
      <c r="FZ27"/>
      <c r="GA27"/>
      <c r="GB27"/>
      <c r="GC27"/>
      <c r="GD27"/>
    </row>
    <row r="28" spans="1:186" ht="21" customHeight="1">
      <c r="A28" s="118" t="s">
        <v>295</v>
      </c>
      <c r="B28" s="119">
        <v>1761</v>
      </c>
      <c r="C28" s="120"/>
      <c r="D28" s="99">
        <f t="shared" si="0"/>
        <v>0</v>
      </c>
      <c r="FZ28"/>
      <c r="GA28"/>
      <c r="GB28"/>
      <c r="GC28"/>
      <c r="GD28"/>
    </row>
    <row r="29" spans="1:186" ht="21" customHeight="1">
      <c r="A29" s="121" t="s">
        <v>296</v>
      </c>
      <c r="B29" s="119">
        <v>722</v>
      </c>
      <c r="C29" s="120">
        <v>366</v>
      </c>
      <c r="D29" s="99">
        <f t="shared" si="0"/>
        <v>0.5069252077562327</v>
      </c>
      <c r="FZ29"/>
      <c r="GA29"/>
      <c r="GB29"/>
      <c r="GC29"/>
      <c r="GD29"/>
    </row>
    <row r="30" spans="1:186" ht="21" customHeight="1">
      <c r="A30" s="121" t="s">
        <v>311</v>
      </c>
      <c r="B30" s="119"/>
      <c r="C30" s="120"/>
      <c r="D30" s="99"/>
      <c r="FZ30"/>
      <c r="GA30"/>
      <c r="GB30"/>
      <c r="GC30"/>
      <c r="GD30"/>
    </row>
    <row r="31" spans="1:186" ht="21" customHeight="1">
      <c r="A31" s="121" t="s">
        <v>312</v>
      </c>
      <c r="B31" s="119">
        <v>10</v>
      </c>
      <c r="C31" s="120"/>
      <c r="D31" s="99">
        <f t="shared" si="0"/>
        <v>0</v>
      </c>
      <c r="FZ31"/>
      <c r="GA31"/>
      <c r="GB31"/>
      <c r="GC31"/>
      <c r="GD31"/>
    </row>
    <row r="32" spans="1:186" ht="21" customHeight="1">
      <c r="A32" s="118" t="s">
        <v>313</v>
      </c>
      <c r="B32" s="119">
        <v>400</v>
      </c>
      <c r="C32" s="120">
        <v>1331</v>
      </c>
      <c r="D32" s="99">
        <f t="shared" si="0"/>
        <v>3.3275</v>
      </c>
      <c r="FZ32"/>
      <c r="GA32"/>
      <c r="GB32"/>
      <c r="GC32"/>
      <c r="GD32"/>
    </row>
    <row r="33" spans="1:186" ht="21" customHeight="1">
      <c r="A33" s="118" t="s">
        <v>511</v>
      </c>
      <c r="B33" s="119">
        <v>7</v>
      </c>
      <c r="C33" s="120"/>
      <c r="D33" s="99">
        <f t="shared" si="0"/>
        <v>0</v>
      </c>
      <c r="FZ33"/>
      <c r="GA33"/>
      <c r="GB33"/>
      <c r="GC33"/>
      <c r="GD33"/>
    </row>
    <row r="34" spans="1:186" ht="21" customHeight="1">
      <c r="A34" s="118" t="s">
        <v>314</v>
      </c>
      <c r="B34" s="119">
        <v>261</v>
      </c>
      <c r="C34" s="120">
        <v>280</v>
      </c>
      <c r="D34" s="99">
        <f t="shared" si="0"/>
        <v>1.0727969348659003</v>
      </c>
      <c r="FZ34"/>
      <c r="GA34"/>
      <c r="GB34"/>
      <c r="GC34"/>
      <c r="GD34"/>
    </row>
    <row r="35" spans="1:186" ht="21" customHeight="1">
      <c r="A35" s="121" t="s">
        <v>315</v>
      </c>
      <c r="B35" s="119"/>
      <c r="C35" s="120"/>
      <c r="D35" s="99"/>
      <c r="FZ35"/>
      <c r="GA35"/>
      <c r="GB35"/>
      <c r="GC35"/>
      <c r="GD35"/>
    </row>
    <row r="36" spans="1:186" ht="21" customHeight="1">
      <c r="A36" s="121" t="s">
        <v>303</v>
      </c>
      <c r="B36" s="119">
        <v>19</v>
      </c>
      <c r="C36" s="120"/>
      <c r="D36" s="99">
        <f t="shared" si="0"/>
        <v>0</v>
      </c>
      <c r="FZ36"/>
      <c r="GA36"/>
      <c r="GB36"/>
      <c r="GC36"/>
      <c r="GD36"/>
    </row>
    <row r="37" spans="1:186" ht="21" customHeight="1">
      <c r="A37" s="121" t="s">
        <v>1422</v>
      </c>
      <c r="B37" s="119">
        <v>629</v>
      </c>
      <c r="C37" s="120">
        <v>710</v>
      </c>
      <c r="D37" s="99">
        <f t="shared" si="0"/>
        <v>1.1287758346581875</v>
      </c>
      <c r="FZ37"/>
      <c r="GA37"/>
      <c r="GB37"/>
      <c r="GC37"/>
      <c r="GD37"/>
    </row>
    <row r="38" spans="1:186" ht="21" customHeight="1">
      <c r="A38" s="118" t="s">
        <v>317</v>
      </c>
      <c r="B38" s="119">
        <v>1281</v>
      </c>
      <c r="C38" s="120">
        <f>SUM(C39:C49)</f>
        <v>1524</v>
      </c>
      <c r="D38" s="99">
        <f t="shared" si="0"/>
        <v>1.189695550351288</v>
      </c>
      <c r="FZ38"/>
      <c r="GA38"/>
      <c r="GB38"/>
      <c r="GC38"/>
      <c r="GD38"/>
    </row>
    <row r="39" spans="1:186" ht="21" customHeight="1">
      <c r="A39" s="118" t="s">
        <v>294</v>
      </c>
      <c r="B39" s="119">
        <v>110</v>
      </c>
      <c r="C39" s="120">
        <v>211</v>
      </c>
      <c r="D39" s="99">
        <f t="shared" si="0"/>
        <v>1.9181818181818182</v>
      </c>
      <c r="FZ39"/>
      <c r="GA39"/>
      <c r="GB39"/>
      <c r="GC39"/>
      <c r="GD39"/>
    </row>
    <row r="40" spans="1:186" ht="21" customHeight="1">
      <c r="A40" s="118" t="s">
        <v>295</v>
      </c>
      <c r="B40" s="119"/>
      <c r="C40" s="120"/>
      <c r="D40" s="99"/>
      <c r="FZ40"/>
      <c r="GA40"/>
      <c r="GB40"/>
      <c r="GC40"/>
      <c r="GD40"/>
    </row>
    <row r="41" spans="1:186" ht="21" customHeight="1">
      <c r="A41" s="121" t="s">
        <v>296</v>
      </c>
      <c r="B41" s="119"/>
      <c r="C41" s="120"/>
      <c r="D41" s="99"/>
      <c r="FZ41"/>
      <c r="GA41"/>
      <c r="GB41"/>
      <c r="GC41"/>
      <c r="GD41"/>
    </row>
    <row r="42" spans="1:186" ht="21" customHeight="1">
      <c r="A42" s="121" t="s">
        <v>318</v>
      </c>
      <c r="B42" s="119">
        <v>180</v>
      </c>
      <c r="C42" s="120"/>
      <c r="D42" s="99">
        <f t="shared" si="0"/>
        <v>0</v>
      </c>
      <c r="FZ42"/>
      <c r="GA42"/>
      <c r="GB42"/>
      <c r="GC42"/>
      <c r="GD42"/>
    </row>
    <row r="43" spans="1:186" ht="21" customHeight="1">
      <c r="A43" s="121" t="s">
        <v>319</v>
      </c>
      <c r="B43" s="119"/>
      <c r="C43" s="120"/>
      <c r="D43" s="99"/>
      <c r="FZ43"/>
      <c r="GA43"/>
      <c r="GB43"/>
      <c r="GC43"/>
      <c r="GD43"/>
    </row>
    <row r="44" spans="1:186" ht="21" customHeight="1">
      <c r="A44" s="118" t="s">
        <v>320</v>
      </c>
      <c r="B44" s="119">
        <v>610</v>
      </c>
      <c r="C44" s="120"/>
      <c r="D44" s="99">
        <f t="shared" si="0"/>
        <v>0</v>
      </c>
      <c r="FZ44"/>
      <c r="GA44"/>
      <c r="GB44"/>
      <c r="GC44"/>
      <c r="GD44"/>
    </row>
    <row r="45" spans="1:186" ht="21" customHeight="1">
      <c r="A45" s="118" t="s">
        <v>321</v>
      </c>
      <c r="B45" s="119"/>
      <c r="C45" s="120"/>
      <c r="D45" s="99"/>
      <c r="FZ45"/>
      <c r="GA45"/>
      <c r="GB45"/>
      <c r="GC45"/>
      <c r="GD45"/>
    </row>
    <row r="46" spans="1:186" ht="21" customHeight="1">
      <c r="A46" s="118" t="s">
        <v>322</v>
      </c>
      <c r="B46" s="119">
        <v>224</v>
      </c>
      <c r="C46" s="120">
        <v>233</v>
      </c>
      <c r="D46" s="99">
        <f t="shared" si="0"/>
        <v>1.0401785714285714</v>
      </c>
      <c r="FZ46"/>
      <c r="GA46"/>
      <c r="GB46"/>
      <c r="GC46"/>
      <c r="GD46"/>
    </row>
    <row r="47" spans="1:186" ht="21" customHeight="1">
      <c r="A47" s="118" t="s">
        <v>1423</v>
      </c>
      <c r="B47" s="119"/>
      <c r="C47" s="120"/>
      <c r="D47" s="99"/>
      <c r="FZ47"/>
      <c r="GA47"/>
      <c r="GB47"/>
      <c r="GC47"/>
      <c r="GD47"/>
    </row>
    <row r="48" spans="1:186" ht="21" customHeight="1">
      <c r="A48" s="118" t="s">
        <v>303</v>
      </c>
      <c r="B48" s="119">
        <v>157</v>
      </c>
      <c r="C48" s="120">
        <v>180</v>
      </c>
      <c r="D48" s="99">
        <f t="shared" si="0"/>
        <v>1.1464968152866242</v>
      </c>
      <c r="FZ48"/>
      <c r="GA48"/>
      <c r="GB48"/>
      <c r="GC48"/>
      <c r="GD48"/>
    </row>
    <row r="49" spans="1:186" ht="21" customHeight="1">
      <c r="A49" s="121" t="s">
        <v>323</v>
      </c>
      <c r="B49" s="119"/>
      <c r="C49" s="120">
        <v>900</v>
      </c>
      <c r="D49" s="99"/>
      <c r="FZ49"/>
      <c r="GA49"/>
      <c r="GB49"/>
      <c r="GC49"/>
      <c r="GD49"/>
    </row>
    <row r="50" spans="1:186" ht="21" customHeight="1">
      <c r="A50" s="121" t="s">
        <v>324</v>
      </c>
      <c r="B50" s="119">
        <v>414</v>
      </c>
      <c r="C50" s="120">
        <f>SUM(C51:C60)</f>
        <v>423</v>
      </c>
      <c r="D50" s="99">
        <f t="shared" si="0"/>
        <v>1.0217391304347827</v>
      </c>
      <c r="FZ50"/>
      <c r="GA50"/>
      <c r="GB50"/>
      <c r="GC50"/>
      <c r="GD50"/>
    </row>
    <row r="51" spans="1:186" ht="21" customHeight="1">
      <c r="A51" s="121" t="s">
        <v>294</v>
      </c>
      <c r="B51" s="119">
        <v>128</v>
      </c>
      <c r="C51" s="120">
        <v>90</v>
      </c>
      <c r="D51" s="99">
        <f t="shared" si="0"/>
        <v>0.703125</v>
      </c>
      <c r="FZ51"/>
      <c r="GA51"/>
      <c r="GB51"/>
      <c r="GC51"/>
      <c r="GD51"/>
    </row>
    <row r="52" spans="1:186" ht="21" customHeight="1">
      <c r="A52" s="98" t="s">
        <v>295</v>
      </c>
      <c r="B52" s="119"/>
      <c r="C52" s="120"/>
      <c r="D52" s="99"/>
      <c r="FZ52"/>
      <c r="GA52"/>
      <c r="GB52"/>
      <c r="GC52"/>
      <c r="GD52"/>
    </row>
    <row r="53" spans="1:186" ht="21" customHeight="1">
      <c r="A53" s="118" t="s">
        <v>296</v>
      </c>
      <c r="B53" s="119"/>
      <c r="C53" s="120"/>
      <c r="D53" s="99"/>
      <c r="FZ53"/>
      <c r="GA53"/>
      <c r="GB53"/>
      <c r="GC53"/>
      <c r="GD53"/>
    </row>
    <row r="54" spans="1:186" ht="21" customHeight="1">
      <c r="A54" s="118" t="s">
        <v>325</v>
      </c>
      <c r="B54" s="119"/>
      <c r="C54" s="120"/>
      <c r="D54" s="99"/>
      <c r="FZ54"/>
      <c r="GA54"/>
      <c r="GB54"/>
      <c r="GC54"/>
      <c r="GD54"/>
    </row>
    <row r="55" spans="1:186" ht="21" customHeight="1">
      <c r="A55" s="118" t="s">
        <v>326</v>
      </c>
      <c r="B55" s="119">
        <v>20</v>
      </c>
      <c r="C55" s="120">
        <v>20</v>
      </c>
      <c r="D55" s="99">
        <f t="shared" si="0"/>
        <v>1</v>
      </c>
      <c r="FZ55"/>
      <c r="GA55"/>
      <c r="GB55"/>
      <c r="GC55"/>
      <c r="GD55"/>
    </row>
    <row r="56" spans="1:186" ht="21" customHeight="1">
      <c r="A56" s="121" t="s">
        <v>327</v>
      </c>
      <c r="B56" s="119"/>
      <c r="C56" s="120"/>
      <c r="D56" s="99"/>
      <c r="FZ56"/>
      <c r="GA56"/>
      <c r="GB56"/>
      <c r="GC56"/>
      <c r="GD56"/>
    </row>
    <row r="57" spans="1:186" ht="21" customHeight="1">
      <c r="A57" s="121" t="s">
        <v>328</v>
      </c>
      <c r="B57" s="119">
        <v>50</v>
      </c>
      <c r="C57" s="120">
        <v>60</v>
      </c>
      <c r="D57" s="99">
        <f t="shared" si="0"/>
        <v>1.2</v>
      </c>
      <c r="FZ57"/>
      <c r="GA57"/>
      <c r="GB57"/>
      <c r="GC57"/>
      <c r="GD57"/>
    </row>
    <row r="58" spans="1:186" ht="21" customHeight="1">
      <c r="A58" s="121" t="s">
        <v>329</v>
      </c>
      <c r="B58" s="119"/>
      <c r="C58" s="120">
        <v>20</v>
      </c>
      <c r="D58" s="99"/>
      <c r="FZ58"/>
      <c r="GA58"/>
      <c r="GB58"/>
      <c r="GC58"/>
      <c r="GD58"/>
    </row>
    <row r="59" spans="1:186" ht="21" customHeight="1">
      <c r="A59" s="118" t="s">
        <v>303</v>
      </c>
      <c r="B59" s="119">
        <v>216</v>
      </c>
      <c r="C59" s="120">
        <v>233</v>
      </c>
      <c r="D59" s="99">
        <f t="shared" si="0"/>
        <v>1.0787037037037037</v>
      </c>
      <c r="FZ59"/>
      <c r="GA59"/>
      <c r="GB59"/>
      <c r="GC59"/>
      <c r="GD59"/>
    </row>
    <row r="60" spans="1:186" ht="21" customHeight="1">
      <c r="A60" s="118" t="s">
        <v>330</v>
      </c>
      <c r="B60" s="119"/>
      <c r="C60" s="120"/>
      <c r="D60" s="99"/>
      <c r="FZ60"/>
      <c r="GA60"/>
      <c r="GB60"/>
      <c r="GC60"/>
      <c r="GD60"/>
    </row>
    <row r="61" spans="1:186" ht="21" customHeight="1">
      <c r="A61" s="118" t="s">
        <v>331</v>
      </c>
      <c r="B61" s="119">
        <v>3372</v>
      </c>
      <c r="C61" s="120">
        <f>SUM(C62:C71)</f>
        <v>2645</v>
      </c>
      <c r="D61" s="99">
        <f t="shared" si="0"/>
        <v>0.7844009489916963</v>
      </c>
      <c r="FZ61"/>
      <c r="GA61"/>
      <c r="GB61"/>
      <c r="GC61"/>
      <c r="GD61"/>
    </row>
    <row r="62" spans="1:186" ht="21" customHeight="1">
      <c r="A62" s="121" t="s">
        <v>294</v>
      </c>
      <c r="B62" s="119">
        <v>991</v>
      </c>
      <c r="C62" s="120">
        <v>298</v>
      </c>
      <c r="D62" s="99">
        <f t="shared" si="0"/>
        <v>0.3007063572149344</v>
      </c>
      <c r="FZ62"/>
      <c r="GA62"/>
      <c r="GB62"/>
      <c r="GC62"/>
      <c r="GD62"/>
    </row>
    <row r="63" spans="1:186" ht="21" customHeight="1">
      <c r="A63" s="98" t="s">
        <v>295</v>
      </c>
      <c r="B63" s="119"/>
      <c r="C63" s="120"/>
      <c r="D63" s="99"/>
      <c r="FZ63"/>
      <c r="GA63"/>
      <c r="GB63"/>
      <c r="GC63"/>
      <c r="GD63"/>
    </row>
    <row r="64" spans="1:186" ht="21" customHeight="1">
      <c r="A64" s="98" t="s">
        <v>296</v>
      </c>
      <c r="B64" s="119">
        <v>314</v>
      </c>
      <c r="C64" s="120"/>
      <c r="D64" s="99">
        <f t="shared" si="0"/>
        <v>0</v>
      </c>
      <c r="FZ64"/>
      <c r="GA64"/>
      <c r="GB64"/>
      <c r="GC64"/>
      <c r="GD64"/>
    </row>
    <row r="65" spans="1:186" ht="21" customHeight="1">
      <c r="A65" s="98" t="s">
        <v>332</v>
      </c>
      <c r="B65" s="119"/>
      <c r="C65" s="120"/>
      <c r="D65" s="99"/>
      <c r="FZ65"/>
      <c r="GA65"/>
      <c r="GB65"/>
      <c r="GC65"/>
      <c r="GD65"/>
    </row>
    <row r="66" spans="1:186" ht="21" customHeight="1">
      <c r="A66" s="98" t="s">
        <v>333</v>
      </c>
      <c r="B66" s="119">
        <v>11</v>
      </c>
      <c r="C66" s="120"/>
      <c r="D66" s="99">
        <f t="shared" si="0"/>
        <v>0</v>
      </c>
      <c r="FZ66"/>
      <c r="GA66"/>
      <c r="GB66"/>
      <c r="GC66"/>
      <c r="GD66"/>
    </row>
    <row r="67" spans="1:186" ht="21" customHeight="1">
      <c r="A67" s="98" t="s">
        <v>334</v>
      </c>
      <c r="B67" s="119"/>
      <c r="C67" s="120"/>
      <c r="D67" s="99"/>
      <c r="FZ67"/>
      <c r="GA67"/>
      <c r="GB67"/>
      <c r="GC67"/>
      <c r="GD67"/>
    </row>
    <row r="68" spans="1:186" ht="21" customHeight="1">
      <c r="A68" s="118" t="s">
        <v>335</v>
      </c>
      <c r="B68" s="119">
        <v>6</v>
      </c>
      <c r="C68" s="120">
        <v>75</v>
      </c>
      <c r="D68" s="99">
        <f t="shared" si="0"/>
        <v>12.5</v>
      </c>
      <c r="FZ68"/>
      <c r="GA68"/>
      <c r="GB68"/>
      <c r="GC68"/>
      <c r="GD68"/>
    </row>
    <row r="69" spans="1:186" ht="21" customHeight="1">
      <c r="A69" s="121" t="s">
        <v>336</v>
      </c>
      <c r="B69" s="119">
        <v>147</v>
      </c>
      <c r="C69" s="120">
        <v>140</v>
      </c>
      <c r="D69" s="99">
        <f t="shared" si="0"/>
        <v>0.9523809523809523</v>
      </c>
      <c r="FZ69"/>
      <c r="GA69"/>
      <c r="GB69"/>
      <c r="GC69"/>
      <c r="GD69"/>
    </row>
    <row r="70" spans="1:186" ht="21" customHeight="1">
      <c r="A70" s="121" t="s">
        <v>303</v>
      </c>
      <c r="B70" s="119">
        <v>1803</v>
      </c>
      <c r="C70" s="120">
        <v>2132</v>
      </c>
      <c r="D70" s="99">
        <f t="shared" si="0"/>
        <v>1.1824736550194122</v>
      </c>
      <c r="FZ70"/>
      <c r="GA70"/>
      <c r="GB70"/>
      <c r="GC70"/>
      <c r="GD70"/>
    </row>
    <row r="71" spans="1:186" ht="21" customHeight="1">
      <c r="A71" s="121" t="s">
        <v>337</v>
      </c>
      <c r="B71" s="119">
        <v>100</v>
      </c>
      <c r="C71" s="120"/>
      <c r="D71" s="99">
        <f t="shared" si="0"/>
        <v>0</v>
      </c>
      <c r="FZ71"/>
      <c r="GA71"/>
      <c r="GB71"/>
      <c r="GC71"/>
      <c r="GD71"/>
    </row>
    <row r="72" spans="1:186" ht="21" customHeight="1">
      <c r="A72" s="118" t="s">
        <v>338</v>
      </c>
      <c r="B72" s="119">
        <v>484</v>
      </c>
      <c r="C72" s="120">
        <f>SUM(C73:C83)</f>
        <v>600</v>
      </c>
      <c r="D72" s="99">
        <f t="shared" si="0"/>
        <v>1.2396694214876034</v>
      </c>
      <c r="FZ72"/>
      <c r="GA72"/>
      <c r="GB72"/>
      <c r="GC72"/>
      <c r="GD72"/>
    </row>
    <row r="73" spans="1:186" ht="21" customHeight="1">
      <c r="A73" s="118" t="s">
        <v>294</v>
      </c>
      <c r="B73" s="119">
        <v>484</v>
      </c>
      <c r="C73" s="120">
        <v>600</v>
      </c>
      <c r="D73" s="99">
        <f t="shared" si="0"/>
        <v>1.2396694214876034</v>
      </c>
      <c r="FZ73"/>
      <c r="GA73"/>
      <c r="GB73"/>
      <c r="GC73"/>
      <c r="GD73"/>
    </row>
    <row r="74" spans="1:186" ht="21" customHeight="1">
      <c r="A74" s="118" t="s">
        <v>295</v>
      </c>
      <c r="B74" s="119"/>
      <c r="C74" s="120"/>
      <c r="D74" s="99"/>
      <c r="FZ74"/>
      <c r="GA74"/>
      <c r="GB74"/>
      <c r="GC74"/>
      <c r="GD74"/>
    </row>
    <row r="75" spans="1:186" ht="21" customHeight="1">
      <c r="A75" s="121" t="s">
        <v>296</v>
      </c>
      <c r="B75" s="119"/>
      <c r="C75" s="120"/>
      <c r="D75" s="99"/>
      <c r="FZ75"/>
      <c r="GA75"/>
      <c r="GB75"/>
      <c r="GC75"/>
      <c r="GD75"/>
    </row>
    <row r="76" spans="1:186" ht="21" customHeight="1">
      <c r="A76" s="121" t="s">
        <v>339</v>
      </c>
      <c r="B76" s="119"/>
      <c r="C76" s="120"/>
      <c r="D76" s="99"/>
      <c r="FZ76"/>
      <c r="GA76"/>
      <c r="GB76"/>
      <c r="GC76"/>
      <c r="GD76"/>
    </row>
    <row r="77" spans="1:186" ht="21" customHeight="1">
      <c r="A77" s="121" t="s">
        <v>340</v>
      </c>
      <c r="B77" s="119"/>
      <c r="C77" s="120"/>
      <c r="D77" s="99"/>
      <c r="FZ77"/>
      <c r="GA77"/>
      <c r="GB77"/>
      <c r="GC77"/>
      <c r="GD77"/>
    </row>
    <row r="78" spans="1:186" ht="21" customHeight="1">
      <c r="A78" s="98" t="s">
        <v>341</v>
      </c>
      <c r="B78" s="119"/>
      <c r="C78" s="120"/>
      <c r="D78" s="99"/>
      <c r="FZ78"/>
      <c r="GA78"/>
      <c r="GB78"/>
      <c r="GC78"/>
      <c r="GD78"/>
    </row>
    <row r="79" spans="1:186" ht="21" customHeight="1">
      <c r="A79" s="118" t="s">
        <v>342</v>
      </c>
      <c r="B79" s="119"/>
      <c r="C79" s="120"/>
      <c r="D79" s="99"/>
      <c r="FZ79"/>
      <c r="GA79"/>
      <c r="GB79"/>
      <c r="GC79"/>
      <c r="GD79"/>
    </row>
    <row r="80" spans="1:186" ht="21" customHeight="1">
      <c r="A80" s="118" t="s">
        <v>343</v>
      </c>
      <c r="B80" s="119"/>
      <c r="C80" s="120"/>
      <c r="D80" s="99"/>
      <c r="FZ80"/>
      <c r="GA80"/>
      <c r="GB80"/>
      <c r="GC80"/>
      <c r="GD80"/>
    </row>
    <row r="81" spans="1:186" ht="21" customHeight="1">
      <c r="A81" s="118" t="s">
        <v>335</v>
      </c>
      <c r="B81" s="119"/>
      <c r="C81" s="120"/>
      <c r="D81" s="99"/>
      <c r="FZ81"/>
      <c r="GA81"/>
      <c r="GB81"/>
      <c r="GC81"/>
      <c r="GD81"/>
    </row>
    <row r="82" spans="1:186" ht="21" customHeight="1">
      <c r="A82" s="121" t="s">
        <v>303</v>
      </c>
      <c r="B82" s="119"/>
      <c r="C82" s="120"/>
      <c r="D82" s="99"/>
      <c r="FZ82"/>
      <c r="GA82"/>
      <c r="GB82"/>
      <c r="GC82"/>
      <c r="GD82"/>
    </row>
    <row r="83" spans="1:186" ht="21" customHeight="1">
      <c r="A83" s="121" t="s">
        <v>344</v>
      </c>
      <c r="B83" s="119"/>
      <c r="C83" s="120"/>
      <c r="D83" s="99"/>
      <c r="FZ83"/>
      <c r="GA83"/>
      <c r="GB83"/>
      <c r="GC83"/>
      <c r="GD83"/>
    </row>
    <row r="84" spans="1:186" ht="21" customHeight="1">
      <c r="A84" s="121" t="s">
        <v>345</v>
      </c>
      <c r="B84" s="119">
        <v>335</v>
      </c>
      <c r="C84" s="120">
        <f>SUM(C85:C92)</f>
        <v>672</v>
      </c>
      <c r="D84" s="99">
        <f>C84/B84</f>
        <v>2.005970149253731</v>
      </c>
      <c r="FZ84"/>
      <c r="GA84"/>
      <c r="GB84"/>
      <c r="GC84"/>
      <c r="GD84"/>
    </row>
    <row r="85" spans="1:186" ht="21" customHeight="1">
      <c r="A85" s="118" t="s">
        <v>294</v>
      </c>
      <c r="B85" s="119">
        <v>315</v>
      </c>
      <c r="C85" s="120">
        <v>207</v>
      </c>
      <c r="D85" s="99">
        <f>C85/B85</f>
        <v>0.6571428571428571</v>
      </c>
      <c r="FZ85"/>
      <c r="GA85"/>
      <c r="GB85"/>
      <c r="GC85"/>
      <c r="GD85"/>
    </row>
    <row r="86" spans="1:186" ht="21" customHeight="1">
      <c r="A86" s="118" t="s">
        <v>295</v>
      </c>
      <c r="B86" s="119"/>
      <c r="C86" s="120"/>
      <c r="D86" s="99"/>
      <c r="FZ86"/>
      <c r="GA86"/>
      <c r="GB86"/>
      <c r="GC86"/>
      <c r="GD86"/>
    </row>
    <row r="87" spans="1:186" ht="21" customHeight="1">
      <c r="A87" s="118" t="s">
        <v>296</v>
      </c>
      <c r="B87" s="119"/>
      <c r="C87" s="120"/>
      <c r="D87" s="99"/>
      <c r="FZ87"/>
      <c r="GA87"/>
      <c r="GB87"/>
      <c r="GC87"/>
      <c r="GD87"/>
    </row>
    <row r="88" spans="1:186" ht="21" customHeight="1">
      <c r="A88" s="121" t="s">
        <v>346</v>
      </c>
      <c r="B88" s="119"/>
      <c r="C88" s="120">
        <v>300</v>
      </c>
      <c r="D88" s="99"/>
      <c r="FZ88"/>
      <c r="GA88"/>
      <c r="GB88"/>
      <c r="GC88"/>
      <c r="GD88"/>
    </row>
    <row r="89" spans="1:186" ht="21" customHeight="1">
      <c r="A89" s="121" t="s">
        <v>347</v>
      </c>
      <c r="B89" s="119"/>
      <c r="C89" s="120"/>
      <c r="D89" s="99"/>
      <c r="FZ89"/>
      <c r="GA89"/>
      <c r="GB89"/>
      <c r="GC89"/>
      <c r="GD89"/>
    </row>
    <row r="90" spans="1:186" ht="21" customHeight="1">
      <c r="A90" s="121" t="s">
        <v>335</v>
      </c>
      <c r="B90" s="119"/>
      <c r="C90" s="120"/>
      <c r="D90" s="99"/>
      <c r="FZ90"/>
      <c r="GA90"/>
      <c r="GB90"/>
      <c r="GC90"/>
      <c r="GD90"/>
    </row>
    <row r="91" spans="1:186" ht="21" customHeight="1">
      <c r="A91" s="121" t="s">
        <v>303</v>
      </c>
      <c r="B91" s="119"/>
      <c r="C91" s="120">
        <v>165</v>
      </c>
      <c r="D91" s="99"/>
      <c r="FZ91"/>
      <c r="GA91"/>
      <c r="GB91"/>
      <c r="GC91"/>
      <c r="GD91"/>
    </row>
    <row r="92" spans="1:186" ht="21" customHeight="1">
      <c r="A92" s="98" t="s">
        <v>348</v>
      </c>
      <c r="B92" s="119">
        <v>20</v>
      </c>
      <c r="C92" s="120"/>
      <c r="D92" s="99">
        <f>C92/B92</f>
        <v>0</v>
      </c>
      <c r="FZ92"/>
      <c r="GA92"/>
      <c r="GB92"/>
      <c r="GC92"/>
      <c r="GD92"/>
    </row>
    <row r="93" spans="1:186" ht="21" customHeight="1">
      <c r="A93" s="118" t="s">
        <v>349</v>
      </c>
      <c r="B93" s="119"/>
      <c r="C93" s="120">
        <f>SUM(C94:C102)</f>
        <v>0</v>
      </c>
      <c r="D93" s="99"/>
      <c r="FZ93"/>
      <c r="GA93"/>
      <c r="GB93"/>
      <c r="GC93"/>
      <c r="GD93"/>
    </row>
    <row r="94" spans="1:186" ht="21" customHeight="1">
      <c r="A94" s="118" t="s">
        <v>294</v>
      </c>
      <c r="B94" s="119"/>
      <c r="C94" s="120"/>
      <c r="D94" s="99"/>
      <c r="FZ94"/>
      <c r="GA94"/>
      <c r="GB94"/>
      <c r="GC94"/>
      <c r="GD94"/>
    </row>
    <row r="95" spans="1:186" ht="21" customHeight="1">
      <c r="A95" s="121" t="s">
        <v>295</v>
      </c>
      <c r="B95" s="119"/>
      <c r="C95" s="120"/>
      <c r="D95" s="99"/>
      <c r="FZ95"/>
      <c r="GA95"/>
      <c r="GB95"/>
      <c r="GC95"/>
      <c r="GD95"/>
    </row>
    <row r="96" spans="1:186" ht="21" customHeight="1">
      <c r="A96" s="121" t="s">
        <v>296</v>
      </c>
      <c r="B96" s="119"/>
      <c r="C96" s="120"/>
      <c r="D96" s="99"/>
      <c r="FZ96"/>
      <c r="GA96"/>
      <c r="GB96"/>
      <c r="GC96"/>
      <c r="GD96"/>
    </row>
    <row r="97" spans="1:186" ht="21" customHeight="1">
      <c r="A97" s="121" t="s">
        <v>1424</v>
      </c>
      <c r="B97" s="119"/>
      <c r="C97" s="120"/>
      <c r="D97" s="99"/>
      <c r="FZ97"/>
      <c r="GA97"/>
      <c r="GB97"/>
      <c r="GC97"/>
      <c r="GD97"/>
    </row>
    <row r="98" spans="1:186" ht="21" customHeight="1">
      <c r="A98" s="118" t="s">
        <v>350</v>
      </c>
      <c r="B98" s="119"/>
      <c r="C98" s="120"/>
      <c r="D98" s="99"/>
      <c r="FZ98"/>
      <c r="GA98"/>
      <c r="GB98"/>
      <c r="GC98"/>
      <c r="GD98"/>
    </row>
    <row r="99" spans="1:186" ht="21" customHeight="1">
      <c r="A99" s="118" t="s">
        <v>1425</v>
      </c>
      <c r="B99" s="119"/>
      <c r="C99" s="120"/>
      <c r="D99" s="99"/>
      <c r="FZ99"/>
      <c r="GA99"/>
      <c r="GB99"/>
      <c r="GC99"/>
      <c r="GD99"/>
    </row>
    <row r="100" spans="1:186" ht="21" customHeight="1">
      <c r="A100" s="118" t="s">
        <v>335</v>
      </c>
      <c r="B100" s="119"/>
      <c r="C100" s="120"/>
      <c r="D100" s="99"/>
      <c r="FZ100"/>
      <c r="GA100"/>
      <c r="GB100"/>
      <c r="GC100"/>
      <c r="GD100"/>
    </row>
    <row r="101" spans="1:186" ht="21" customHeight="1">
      <c r="A101" s="121" t="s">
        <v>303</v>
      </c>
      <c r="B101" s="119"/>
      <c r="C101" s="120"/>
      <c r="D101" s="99"/>
      <c r="FZ101"/>
      <c r="GA101"/>
      <c r="GB101"/>
      <c r="GC101"/>
      <c r="GD101"/>
    </row>
    <row r="102" spans="1:186" ht="21" customHeight="1">
      <c r="A102" s="121" t="s">
        <v>356</v>
      </c>
      <c r="B102" s="119"/>
      <c r="C102" s="120"/>
      <c r="D102" s="99"/>
      <c r="FZ102"/>
      <c r="GA102"/>
      <c r="GB102"/>
      <c r="GC102"/>
      <c r="GD102"/>
    </row>
    <row r="103" spans="1:186" ht="21" customHeight="1">
      <c r="A103" s="121" t="s">
        <v>357</v>
      </c>
      <c r="B103" s="119">
        <v>147</v>
      </c>
      <c r="C103" s="120">
        <f>SUM(C104:C117)</f>
        <v>128</v>
      </c>
      <c r="D103" s="99">
        <f>C103/B103</f>
        <v>0.8707482993197279</v>
      </c>
      <c r="FZ103"/>
      <c r="GA103"/>
      <c r="GB103"/>
      <c r="GC103"/>
      <c r="GD103"/>
    </row>
    <row r="104" spans="1:186" ht="21" customHeight="1">
      <c r="A104" s="121" t="s">
        <v>294</v>
      </c>
      <c r="B104" s="119">
        <v>117</v>
      </c>
      <c r="C104" s="120">
        <v>128</v>
      </c>
      <c r="D104" s="99">
        <f>C104/B104</f>
        <v>1.0940170940170941</v>
      </c>
      <c r="FZ104"/>
      <c r="GA104"/>
      <c r="GB104"/>
      <c r="GC104"/>
      <c r="GD104"/>
    </row>
    <row r="105" spans="1:186" ht="21" customHeight="1">
      <c r="A105" s="118" t="s">
        <v>295</v>
      </c>
      <c r="B105" s="119"/>
      <c r="C105" s="120"/>
      <c r="D105" s="99"/>
      <c r="FZ105"/>
      <c r="GA105"/>
      <c r="GB105"/>
      <c r="GC105"/>
      <c r="GD105"/>
    </row>
    <row r="106" spans="1:186" ht="21" customHeight="1">
      <c r="A106" s="118" t="s">
        <v>296</v>
      </c>
      <c r="B106" s="119"/>
      <c r="C106" s="120"/>
      <c r="D106" s="99"/>
      <c r="FZ106"/>
      <c r="GA106"/>
      <c r="GB106"/>
      <c r="GC106"/>
      <c r="GD106"/>
    </row>
    <row r="107" spans="1:186" ht="21" customHeight="1">
      <c r="A107" s="118" t="s">
        <v>358</v>
      </c>
      <c r="B107" s="119"/>
      <c r="C107" s="120"/>
      <c r="D107" s="99"/>
      <c r="FZ107"/>
      <c r="GA107"/>
      <c r="GB107"/>
      <c r="GC107"/>
      <c r="GD107"/>
    </row>
    <row r="108" spans="1:186" ht="21" customHeight="1">
      <c r="A108" s="121" t="s">
        <v>359</v>
      </c>
      <c r="B108" s="119"/>
      <c r="C108" s="120"/>
      <c r="D108" s="99"/>
      <c r="FZ108"/>
      <c r="GA108"/>
      <c r="GB108"/>
      <c r="GC108"/>
      <c r="GD108"/>
    </row>
    <row r="109" spans="1:186" ht="21" customHeight="1">
      <c r="A109" s="121" t="s">
        <v>728</v>
      </c>
      <c r="B109" s="119"/>
      <c r="C109" s="120"/>
      <c r="D109" s="99"/>
      <c r="FZ109"/>
      <c r="GA109"/>
      <c r="GB109"/>
      <c r="GC109"/>
      <c r="GD109"/>
    </row>
    <row r="110" spans="1:186" ht="21" customHeight="1">
      <c r="A110" s="121" t="s">
        <v>360</v>
      </c>
      <c r="B110" s="119"/>
      <c r="C110" s="120"/>
      <c r="D110" s="99"/>
      <c r="FZ110"/>
      <c r="GA110"/>
      <c r="GB110"/>
      <c r="GC110"/>
      <c r="GD110"/>
    </row>
    <row r="111" spans="1:186" ht="21" customHeight="1">
      <c r="A111" s="118" t="s">
        <v>361</v>
      </c>
      <c r="B111" s="119"/>
      <c r="C111" s="120"/>
      <c r="D111" s="99"/>
      <c r="FZ111"/>
      <c r="GA111"/>
      <c r="GB111"/>
      <c r="GC111"/>
      <c r="GD111"/>
    </row>
    <row r="112" spans="1:186" ht="21" customHeight="1">
      <c r="A112" s="118" t="s">
        <v>1426</v>
      </c>
      <c r="B112" s="119"/>
      <c r="C112" s="120"/>
      <c r="D112" s="99"/>
      <c r="FZ112"/>
      <c r="GA112"/>
      <c r="GB112"/>
      <c r="GC112"/>
      <c r="GD112"/>
    </row>
    <row r="113" spans="1:186" ht="21" customHeight="1">
      <c r="A113" s="118" t="s">
        <v>1427</v>
      </c>
      <c r="B113" s="119"/>
      <c r="C113" s="120"/>
      <c r="D113" s="99"/>
      <c r="FZ113"/>
      <c r="GA113"/>
      <c r="GB113"/>
      <c r="GC113"/>
      <c r="GD113"/>
    </row>
    <row r="114" spans="1:186" ht="21" customHeight="1">
      <c r="A114" s="121" t="s">
        <v>1428</v>
      </c>
      <c r="B114" s="119"/>
      <c r="C114" s="120"/>
      <c r="D114" s="99"/>
      <c r="FZ114"/>
      <c r="GA114"/>
      <c r="GB114"/>
      <c r="GC114"/>
      <c r="GD114"/>
    </row>
    <row r="115" spans="1:186" ht="21" customHeight="1">
      <c r="A115" s="121" t="s">
        <v>1429</v>
      </c>
      <c r="B115" s="119"/>
      <c r="C115" s="120"/>
      <c r="D115" s="99"/>
      <c r="FZ115"/>
      <c r="GA115"/>
      <c r="GB115"/>
      <c r="GC115"/>
      <c r="GD115"/>
    </row>
    <row r="116" spans="1:186" ht="21" customHeight="1">
      <c r="A116" s="121" t="s">
        <v>303</v>
      </c>
      <c r="B116" s="119"/>
      <c r="C116" s="120"/>
      <c r="D116" s="99"/>
      <c r="FZ116"/>
      <c r="GA116"/>
      <c r="GB116"/>
      <c r="GC116"/>
      <c r="GD116"/>
    </row>
    <row r="117" spans="1:186" ht="21" customHeight="1">
      <c r="A117" s="121" t="s">
        <v>362</v>
      </c>
      <c r="B117" s="119">
        <v>30</v>
      </c>
      <c r="C117" s="120"/>
      <c r="D117" s="99">
        <f>C117/B117</f>
        <v>0</v>
      </c>
      <c r="FZ117"/>
      <c r="GA117"/>
      <c r="GB117"/>
      <c r="GC117"/>
      <c r="GD117"/>
    </row>
    <row r="118" spans="1:186" ht="21" customHeight="1">
      <c r="A118" s="98" t="s">
        <v>363</v>
      </c>
      <c r="B118" s="119">
        <v>975</v>
      </c>
      <c r="C118" s="120">
        <f>SUM(C119:C126)</f>
        <v>841</v>
      </c>
      <c r="D118" s="99">
        <f>C118/B118</f>
        <v>0.8625641025641025</v>
      </c>
      <c r="FZ118"/>
      <c r="GA118"/>
      <c r="GB118"/>
      <c r="GC118"/>
      <c r="GD118"/>
    </row>
    <row r="119" spans="1:186" ht="21" customHeight="1">
      <c r="A119" s="118" t="s">
        <v>294</v>
      </c>
      <c r="B119" s="119">
        <v>788</v>
      </c>
      <c r="C119" s="120">
        <v>841</v>
      </c>
      <c r="D119" s="99">
        <f>C119/B119</f>
        <v>1.0672588832487309</v>
      </c>
      <c r="FZ119"/>
      <c r="GA119"/>
      <c r="GB119"/>
      <c r="GC119"/>
      <c r="GD119"/>
    </row>
    <row r="120" spans="1:186" ht="21" customHeight="1">
      <c r="A120" s="118" t="s">
        <v>295</v>
      </c>
      <c r="B120" s="119"/>
      <c r="C120" s="120"/>
      <c r="D120" s="99"/>
      <c r="FZ120"/>
      <c r="GA120"/>
      <c r="GB120"/>
      <c r="GC120"/>
      <c r="GD120"/>
    </row>
    <row r="121" spans="1:186" ht="21" customHeight="1">
      <c r="A121" s="118" t="s">
        <v>296</v>
      </c>
      <c r="B121" s="119"/>
      <c r="C121" s="120"/>
      <c r="D121" s="99"/>
      <c r="FZ121"/>
      <c r="GA121"/>
      <c r="GB121"/>
      <c r="GC121"/>
      <c r="GD121"/>
    </row>
    <row r="122" spans="1:186" ht="21" customHeight="1">
      <c r="A122" s="121" t="s">
        <v>364</v>
      </c>
      <c r="B122" s="119"/>
      <c r="C122" s="120"/>
      <c r="D122" s="99"/>
      <c r="FZ122"/>
      <c r="GA122"/>
      <c r="GB122"/>
      <c r="GC122"/>
      <c r="GD122"/>
    </row>
    <row r="123" spans="1:186" ht="21" customHeight="1">
      <c r="A123" s="121" t="s">
        <v>365</v>
      </c>
      <c r="B123" s="119"/>
      <c r="C123" s="120"/>
      <c r="D123" s="99"/>
      <c r="FZ123"/>
      <c r="GA123"/>
      <c r="GB123"/>
      <c r="GC123"/>
      <c r="GD123"/>
    </row>
    <row r="124" spans="1:186" ht="21" customHeight="1">
      <c r="A124" s="121" t="s">
        <v>366</v>
      </c>
      <c r="B124" s="119"/>
      <c r="C124" s="120"/>
      <c r="D124" s="99"/>
      <c r="FZ124"/>
      <c r="GA124"/>
      <c r="GB124"/>
      <c r="GC124"/>
      <c r="GD124"/>
    </row>
    <row r="125" spans="1:186" ht="21" customHeight="1">
      <c r="A125" s="118" t="s">
        <v>303</v>
      </c>
      <c r="B125" s="119">
        <v>38</v>
      </c>
      <c r="C125" s="120"/>
      <c r="D125" s="99">
        <f>C125/B125</f>
        <v>0</v>
      </c>
      <c r="FZ125"/>
      <c r="GA125"/>
      <c r="GB125"/>
      <c r="GC125"/>
      <c r="GD125"/>
    </row>
    <row r="126" spans="1:186" ht="21" customHeight="1">
      <c r="A126" s="118" t="s">
        <v>367</v>
      </c>
      <c r="B126" s="119">
        <v>149</v>
      </c>
      <c r="C126" s="120"/>
      <c r="D126" s="99">
        <f>C126/B126</f>
        <v>0</v>
      </c>
      <c r="FZ126"/>
      <c r="GA126"/>
      <c r="GB126"/>
      <c r="GC126"/>
      <c r="GD126"/>
    </row>
    <row r="127" spans="1:186" ht="21" customHeight="1">
      <c r="A127" s="98" t="s">
        <v>368</v>
      </c>
      <c r="B127" s="119">
        <v>478</v>
      </c>
      <c r="C127" s="120">
        <f>SUM(C128:C137)</f>
        <v>633</v>
      </c>
      <c r="D127" s="99">
        <f>C127/B127</f>
        <v>1.3242677824267783</v>
      </c>
      <c r="FZ127"/>
      <c r="GA127"/>
      <c r="GB127"/>
      <c r="GC127"/>
      <c r="GD127"/>
    </row>
    <row r="128" spans="1:186" ht="21" customHeight="1">
      <c r="A128" s="118" t="s">
        <v>294</v>
      </c>
      <c r="B128" s="119">
        <v>284</v>
      </c>
      <c r="C128" s="120">
        <v>294</v>
      </c>
      <c r="D128" s="99">
        <f>C128/B128</f>
        <v>1.0352112676056338</v>
      </c>
      <c r="FZ128"/>
      <c r="GA128"/>
      <c r="GB128"/>
      <c r="GC128"/>
      <c r="GD128"/>
    </row>
    <row r="129" spans="1:186" ht="21" customHeight="1">
      <c r="A129" s="118" t="s">
        <v>295</v>
      </c>
      <c r="B129" s="119"/>
      <c r="C129" s="120"/>
      <c r="D129" s="99"/>
      <c r="FZ129"/>
      <c r="GA129"/>
      <c r="GB129"/>
      <c r="GC129"/>
      <c r="GD129"/>
    </row>
    <row r="130" spans="1:186" ht="21" customHeight="1">
      <c r="A130" s="118" t="s">
        <v>296</v>
      </c>
      <c r="B130" s="119"/>
      <c r="C130" s="120"/>
      <c r="D130" s="99"/>
      <c r="FZ130"/>
      <c r="GA130"/>
      <c r="GB130"/>
      <c r="GC130"/>
      <c r="GD130"/>
    </row>
    <row r="131" spans="1:186" ht="21" customHeight="1">
      <c r="A131" s="121" t="s">
        <v>369</v>
      </c>
      <c r="B131" s="119"/>
      <c r="C131" s="120"/>
      <c r="D131" s="99"/>
      <c r="FZ131"/>
      <c r="GA131"/>
      <c r="GB131"/>
      <c r="GC131"/>
      <c r="GD131"/>
    </row>
    <row r="132" spans="1:186" ht="21" customHeight="1">
      <c r="A132" s="121" t="s">
        <v>370</v>
      </c>
      <c r="B132" s="119"/>
      <c r="C132" s="120"/>
      <c r="D132" s="99"/>
      <c r="FZ132"/>
      <c r="GA132"/>
      <c r="GB132"/>
      <c r="GC132"/>
      <c r="GD132"/>
    </row>
    <row r="133" spans="1:186" ht="21" customHeight="1">
      <c r="A133" s="121" t="s">
        <v>371</v>
      </c>
      <c r="B133" s="119"/>
      <c r="C133" s="120"/>
      <c r="D133" s="99"/>
      <c r="FZ133"/>
      <c r="GA133"/>
      <c r="GB133"/>
      <c r="GC133"/>
      <c r="GD133"/>
    </row>
    <row r="134" spans="1:186" ht="21" customHeight="1">
      <c r="A134" s="118" t="s">
        <v>372</v>
      </c>
      <c r="B134" s="119"/>
      <c r="C134" s="120"/>
      <c r="D134" s="99"/>
      <c r="FZ134"/>
      <c r="GA134"/>
      <c r="GB134"/>
      <c r="GC134"/>
      <c r="GD134"/>
    </row>
    <row r="135" spans="1:186" ht="21" customHeight="1">
      <c r="A135" s="118" t="s">
        <v>373</v>
      </c>
      <c r="B135" s="119">
        <v>126</v>
      </c>
      <c r="C135" s="120">
        <v>265</v>
      </c>
      <c r="D135" s="99">
        <f>C135/B135</f>
        <v>2.1031746031746033</v>
      </c>
      <c r="FZ135"/>
      <c r="GA135"/>
      <c r="GB135"/>
      <c r="GC135"/>
      <c r="GD135"/>
    </row>
    <row r="136" spans="1:186" ht="21" customHeight="1">
      <c r="A136" s="118" t="s">
        <v>303</v>
      </c>
      <c r="B136" s="119">
        <v>68</v>
      </c>
      <c r="C136" s="120">
        <v>74</v>
      </c>
      <c r="D136" s="99">
        <f>C136/B136</f>
        <v>1.088235294117647</v>
      </c>
      <c r="FZ136"/>
      <c r="GA136"/>
      <c r="GB136"/>
      <c r="GC136"/>
      <c r="GD136"/>
    </row>
    <row r="137" spans="1:186" ht="21" customHeight="1">
      <c r="A137" s="121" t="s">
        <v>374</v>
      </c>
      <c r="B137" s="119"/>
      <c r="C137" s="120"/>
      <c r="D137" s="99"/>
      <c r="FZ137"/>
      <c r="GA137"/>
      <c r="GB137"/>
      <c r="GC137"/>
      <c r="GD137"/>
    </row>
    <row r="138" spans="1:186" ht="21" customHeight="1">
      <c r="A138" s="121" t="s">
        <v>375</v>
      </c>
      <c r="B138" s="119">
        <v>3</v>
      </c>
      <c r="C138" s="120">
        <f>SUM(C139:C149)</f>
        <v>0</v>
      </c>
      <c r="D138" s="99">
        <f>C138/B138</f>
        <v>0</v>
      </c>
      <c r="FZ138"/>
      <c r="GA138"/>
      <c r="GB138"/>
      <c r="GC138"/>
      <c r="GD138"/>
    </row>
    <row r="139" spans="1:186" ht="21" customHeight="1">
      <c r="A139" s="121" t="s">
        <v>294</v>
      </c>
      <c r="B139" s="119"/>
      <c r="C139" s="120"/>
      <c r="D139" s="99"/>
      <c r="FZ139"/>
      <c r="GA139"/>
      <c r="GB139"/>
      <c r="GC139"/>
      <c r="GD139"/>
    </row>
    <row r="140" spans="1:186" ht="21" customHeight="1">
      <c r="A140" s="98" t="s">
        <v>295</v>
      </c>
      <c r="B140" s="119"/>
      <c r="C140" s="120"/>
      <c r="D140" s="99"/>
      <c r="FZ140"/>
      <c r="GA140"/>
      <c r="GB140"/>
      <c r="GC140"/>
      <c r="GD140"/>
    </row>
    <row r="141" spans="1:186" ht="21" customHeight="1">
      <c r="A141" s="118" t="s">
        <v>296</v>
      </c>
      <c r="B141" s="119"/>
      <c r="C141" s="120"/>
      <c r="D141" s="99"/>
      <c r="FZ141"/>
      <c r="GA141"/>
      <c r="GB141"/>
      <c r="GC141"/>
      <c r="GD141"/>
    </row>
    <row r="142" spans="1:186" ht="21" customHeight="1">
      <c r="A142" s="118" t="s">
        <v>376</v>
      </c>
      <c r="B142" s="119"/>
      <c r="C142" s="120"/>
      <c r="D142" s="99"/>
      <c r="FZ142"/>
      <c r="GA142"/>
      <c r="GB142"/>
      <c r="GC142"/>
      <c r="GD142"/>
    </row>
    <row r="143" spans="1:186" ht="21" customHeight="1">
      <c r="A143" s="118" t="s">
        <v>377</v>
      </c>
      <c r="B143" s="119"/>
      <c r="C143" s="120"/>
      <c r="D143" s="99"/>
      <c r="FZ143"/>
      <c r="GA143"/>
      <c r="GB143"/>
      <c r="GC143"/>
      <c r="GD143"/>
    </row>
    <row r="144" spans="1:186" ht="21" customHeight="1">
      <c r="A144" s="121" t="s">
        <v>378</v>
      </c>
      <c r="B144" s="119"/>
      <c r="C144" s="120"/>
      <c r="D144" s="99"/>
      <c r="FZ144"/>
      <c r="GA144"/>
      <c r="GB144"/>
      <c r="GC144"/>
      <c r="GD144"/>
    </row>
    <row r="145" spans="1:186" ht="21" customHeight="1">
      <c r="A145" s="121" t="s">
        <v>379</v>
      </c>
      <c r="B145" s="119"/>
      <c r="C145" s="120"/>
      <c r="D145" s="99"/>
      <c r="FZ145"/>
      <c r="GA145"/>
      <c r="GB145"/>
      <c r="GC145"/>
      <c r="GD145"/>
    </row>
    <row r="146" spans="1:186" ht="21" customHeight="1">
      <c r="A146" s="121" t="s">
        <v>380</v>
      </c>
      <c r="B146" s="119"/>
      <c r="C146" s="120"/>
      <c r="D146" s="99"/>
      <c r="FZ146"/>
      <c r="GA146"/>
      <c r="GB146"/>
      <c r="GC146"/>
      <c r="GD146"/>
    </row>
    <row r="147" spans="1:186" ht="21" customHeight="1">
      <c r="A147" s="118" t="s">
        <v>381</v>
      </c>
      <c r="B147" s="119"/>
      <c r="C147" s="120"/>
      <c r="D147" s="99"/>
      <c r="FZ147"/>
      <c r="GA147"/>
      <c r="GB147"/>
      <c r="GC147"/>
      <c r="GD147"/>
    </row>
    <row r="148" spans="1:186" ht="21" customHeight="1">
      <c r="A148" s="118" t="s">
        <v>303</v>
      </c>
      <c r="B148" s="119"/>
      <c r="C148" s="120"/>
      <c r="D148" s="99"/>
      <c r="FZ148"/>
      <c r="GA148"/>
      <c r="GB148"/>
      <c r="GC148"/>
      <c r="GD148"/>
    </row>
    <row r="149" spans="1:186" ht="21" customHeight="1">
      <c r="A149" s="118" t="s">
        <v>384</v>
      </c>
      <c r="B149" s="119">
        <v>3</v>
      </c>
      <c r="C149" s="120"/>
      <c r="D149" s="99">
        <f>C149/B149</f>
        <v>0</v>
      </c>
      <c r="FZ149"/>
      <c r="GA149"/>
      <c r="GB149"/>
      <c r="GC149"/>
      <c r="GD149"/>
    </row>
    <row r="150" spans="1:186" ht="21" customHeight="1">
      <c r="A150" s="121" t="s">
        <v>1430</v>
      </c>
      <c r="B150" s="119">
        <v>1006</v>
      </c>
      <c r="C150" s="120">
        <f>SUM(C151:C159)</f>
        <v>1747</v>
      </c>
      <c r="D150" s="99">
        <f>C150/B150</f>
        <v>1.7365805168986084</v>
      </c>
      <c r="FZ150"/>
      <c r="GA150"/>
      <c r="GB150"/>
      <c r="GC150"/>
      <c r="GD150"/>
    </row>
    <row r="151" spans="1:186" ht="21" customHeight="1">
      <c r="A151" s="121" t="s">
        <v>294</v>
      </c>
      <c r="B151" s="119">
        <v>923</v>
      </c>
      <c r="C151" s="120">
        <v>1547</v>
      </c>
      <c r="D151" s="99">
        <f>C151/B151</f>
        <v>1.676056338028169</v>
      </c>
      <c r="FZ151"/>
      <c r="GA151"/>
      <c r="GB151"/>
      <c r="GC151"/>
      <c r="GD151"/>
    </row>
    <row r="152" spans="1:186" ht="21" customHeight="1">
      <c r="A152" s="121" t="s">
        <v>295</v>
      </c>
      <c r="B152" s="119"/>
      <c r="C152" s="120"/>
      <c r="D152" s="99"/>
      <c r="FZ152"/>
      <c r="GA152"/>
      <c r="GB152"/>
      <c r="GC152"/>
      <c r="GD152"/>
    </row>
    <row r="153" spans="1:186" ht="21" customHeight="1">
      <c r="A153" s="98" t="s">
        <v>296</v>
      </c>
      <c r="B153" s="119"/>
      <c r="C153" s="120"/>
      <c r="D153" s="99"/>
      <c r="FZ153"/>
      <c r="GA153"/>
      <c r="GB153"/>
      <c r="GC153"/>
      <c r="GD153"/>
    </row>
    <row r="154" spans="1:186" ht="21" customHeight="1">
      <c r="A154" s="118" t="s">
        <v>1431</v>
      </c>
      <c r="B154" s="119">
        <v>30</v>
      </c>
      <c r="C154" s="120"/>
      <c r="D154" s="99">
        <f>C154/B154</f>
        <v>0</v>
      </c>
      <c r="FZ154"/>
      <c r="GA154"/>
      <c r="GB154"/>
      <c r="GC154"/>
      <c r="GD154"/>
    </row>
    <row r="155" spans="1:186" ht="21" customHeight="1">
      <c r="A155" s="118" t="s">
        <v>1432</v>
      </c>
      <c r="B155" s="119"/>
      <c r="C155" s="120">
        <v>200</v>
      </c>
      <c r="D155" s="99"/>
      <c r="FZ155"/>
      <c r="GA155"/>
      <c r="GB155"/>
      <c r="GC155"/>
      <c r="GD155"/>
    </row>
    <row r="156" spans="1:186" ht="21" customHeight="1">
      <c r="A156" s="118" t="s">
        <v>421</v>
      </c>
      <c r="B156" s="119"/>
      <c r="C156" s="120"/>
      <c r="D156" s="99"/>
      <c r="FZ156"/>
      <c r="GA156"/>
      <c r="GB156"/>
      <c r="GC156"/>
      <c r="GD156"/>
    </row>
    <row r="157" spans="1:186" ht="21" customHeight="1">
      <c r="A157" s="121" t="s">
        <v>335</v>
      </c>
      <c r="B157" s="119"/>
      <c r="C157" s="120"/>
      <c r="D157" s="99"/>
      <c r="FZ157"/>
      <c r="GA157"/>
      <c r="GB157"/>
      <c r="GC157"/>
      <c r="GD157"/>
    </row>
    <row r="158" spans="1:186" ht="21" customHeight="1">
      <c r="A158" s="121" t="s">
        <v>303</v>
      </c>
      <c r="B158" s="119"/>
      <c r="C158" s="120"/>
      <c r="D158" s="99"/>
      <c r="FZ158"/>
      <c r="GA158"/>
      <c r="GB158"/>
      <c r="GC158"/>
      <c r="GD158"/>
    </row>
    <row r="159" spans="1:186" ht="21" customHeight="1">
      <c r="A159" s="121" t="s">
        <v>1433</v>
      </c>
      <c r="B159" s="119">
        <v>53</v>
      </c>
      <c r="C159" s="120"/>
      <c r="D159" s="99">
        <f>C159/B159</f>
        <v>0</v>
      </c>
      <c r="FZ159"/>
      <c r="GA159"/>
      <c r="GB159"/>
      <c r="GC159"/>
      <c r="GD159"/>
    </row>
    <row r="160" spans="1:186" ht="21" customHeight="1">
      <c r="A160" s="118" t="s">
        <v>1434</v>
      </c>
      <c r="B160" s="119">
        <v>220</v>
      </c>
      <c r="C160" s="120">
        <f>SUM(C161:C172)</f>
        <v>0</v>
      </c>
      <c r="D160" s="99">
        <f>C160/B160</f>
        <v>0</v>
      </c>
      <c r="FZ160"/>
      <c r="GA160"/>
      <c r="GB160"/>
      <c r="GC160"/>
      <c r="GD160"/>
    </row>
    <row r="161" spans="1:186" ht="21" customHeight="1">
      <c r="A161" s="118" t="s">
        <v>294</v>
      </c>
      <c r="B161" s="119">
        <v>210</v>
      </c>
      <c r="C161" s="120"/>
      <c r="D161" s="99">
        <f>C161/B161</f>
        <v>0</v>
      </c>
      <c r="FZ161"/>
      <c r="GA161"/>
      <c r="GB161"/>
      <c r="GC161"/>
      <c r="GD161"/>
    </row>
    <row r="162" spans="1:186" ht="21" customHeight="1">
      <c r="A162" s="118" t="s">
        <v>295</v>
      </c>
      <c r="B162" s="119">
        <v>10</v>
      </c>
      <c r="C162" s="120"/>
      <c r="D162" s="99">
        <f>C162/B162</f>
        <v>0</v>
      </c>
      <c r="FZ162"/>
      <c r="GA162"/>
      <c r="GB162"/>
      <c r="GC162"/>
      <c r="GD162"/>
    </row>
    <row r="163" spans="1:186" ht="21" customHeight="1">
      <c r="A163" s="121" t="s">
        <v>296</v>
      </c>
      <c r="B163" s="119"/>
      <c r="C163" s="120"/>
      <c r="D163" s="99"/>
      <c r="FZ163"/>
      <c r="GA163"/>
      <c r="GB163"/>
      <c r="GC163"/>
      <c r="GD163"/>
    </row>
    <row r="164" spans="1:186" ht="21" customHeight="1">
      <c r="A164" s="121" t="s">
        <v>1435</v>
      </c>
      <c r="B164" s="119"/>
      <c r="C164" s="120"/>
      <c r="D164" s="99"/>
      <c r="FZ164"/>
      <c r="GA164"/>
      <c r="GB164"/>
      <c r="GC164"/>
      <c r="GD164"/>
    </row>
    <row r="165" spans="1:186" ht="21" customHeight="1">
      <c r="A165" s="121" t="s">
        <v>1436</v>
      </c>
      <c r="B165" s="119"/>
      <c r="C165" s="120"/>
      <c r="D165" s="99"/>
      <c r="FZ165"/>
      <c r="GA165"/>
      <c r="GB165"/>
      <c r="GC165"/>
      <c r="GD165"/>
    </row>
    <row r="166" spans="1:186" ht="21" customHeight="1">
      <c r="A166" s="121" t="s">
        <v>1437</v>
      </c>
      <c r="B166" s="119"/>
      <c r="C166" s="120"/>
      <c r="D166" s="99"/>
      <c r="FZ166"/>
      <c r="GA166"/>
      <c r="GB166"/>
      <c r="GC166"/>
      <c r="GD166"/>
    </row>
    <row r="167" spans="1:186" ht="21" customHeight="1">
      <c r="A167" s="118" t="s">
        <v>1438</v>
      </c>
      <c r="B167" s="119"/>
      <c r="C167" s="120"/>
      <c r="D167" s="99"/>
      <c r="FZ167"/>
      <c r="GA167"/>
      <c r="GB167"/>
      <c r="GC167"/>
      <c r="GD167"/>
    </row>
    <row r="168" spans="1:186" ht="21" customHeight="1">
      <c r="A168" s="118" t="s">
        <v>424</v>
      </c>
      <c r="B168" s="119"/>
      <c r="C168" s="120"/>
      <c r="D168" s="99"/>
      <c r="FZ168"/>
      <c r="GA168"/>
      <c r="GB168"/>
      <c r="GC168"/>
      <c r="GD168"/>
    </row>
    <row r="169" spans="1:186" ht="21" customHeight="1">
      <c r="A169" s="118" t="s">
        <v>425</v>
      </c>
      <c r="B169" s="119"/>
      <c r="C169" s="120"/>
      <c r="D169" s="99"/>
      <c r="FZ169"/>
      <c r="GA169"/>
      <c r="GB169"/>
      <c r="GC169"/>
      <c r="GD169"/>
    </row>
    <row r="170" spans="1:186" ht="21" customHeight="1">
      <c r="A170" s="121" t="s">
        <v>335</v>
      </c>
      <c r="B170" s="119"/>
      <c r="C170" s="120"/>
      <c r="D170" s="99"/>
      <c r="FZ170"/>
      <c r="GA170"/>
      <c r="GB170"/>
      <c r="GC170"/>
      <c r="GD170"/>
    </row>
    <row r="171" spans="1:186" ht="21" customHeight="1">
      <c r="A171" s="121" t="s">
        <v>303</v>
      </c>
      <c r="B171" s="119"/>
      <c r="C171" s="120"/>
      <c r="D171" s="99"/>
      <c r="FZ171"/>
      <c r="GA171"/>
      <c r="GB171"/>
      <c r="GC171"/>
      <c r="GD171"/>
    </row>
    <row r="172" spans="1:186" ht="21" customHeight="1">
      <c r="A172" s="121" t="s">
        <v>1439</v>
      </c>
      <c r="B172" s="119"/>
      <c r="C172" s="120"/>
      <c r="D172" s="99"/>
      <c r="FZ172"/>
      <c r="GA172"/>
      <c r="GB172"/>
      <c r="GC172"/>
      <c r="GD172"/>
    </row>
    <row r="173" spans="1:186" ht="21" customHeight="1">
      <c r="A173" s="118" t="s">
        <v>385</v>
      </c>
      <c r="B173" s="119"/>
      <c r="C173" s="120">
        <f>SUM(C174:C179)</f>
        <v>0</v>
      </c>
      <c r="D173" s="99"/>
      <c r="FZ173"/>
      <c r="GA173"/>
      <c r="GB173"/>
      <c r="GC173"/>
      <c r="GD173"/>
    </row>
    <row r="174" spans="1:186" ht="21" customHeight="1">
      <c r="A174" s="118" t="s">
        <v>294</v>
      </c>
      <c r="B174" s="116"/>
      <c r="C174" s="120"/>
      <c r="D174" s="99"/>
      <c r="FZ174"/>
      <c r="GA174"/>
      <c r="GB174"/>
      <c r="GC174"/>
      <c r="GD174"/>
    </row>
    <row r="175" spans="1:186" ht="21" customHeight="1">
      <c r="A175" s="118" t="s">
        <v>295</v>
      </c>
      <c r="B175" s="119"/>
      <c r="C175" s="120"/>
      <c r="D175" s="99"/>
      <c r="FZ175"/>
      <c r="GA175"/>
      <c r="GB175"/>
      <c r="GC175"/>
      <c r="GD175"/>
    </row>
    <row r="176" spans="1:186" ht="21" customHeight="1">
      <c r="A176" s="121" t="s">
        <v>296</v>
      </c>
      <c r="B176" s="119"/>
      <c r="C176" s="120"/>
      <c r="D176" s="99"/>
      <c r="FZ176"/>
      <c r="GA176"/>
      <c r="GB176"/>
      <c r="GC176"/>
      <c r="GD176"/>
    </row>
    <row r="177" spans="1:186" ht="21" customHeight="1">
      <c r="A177" s="121" t="s">
        <v>386</v>
      </c>
      <c r="B177" s="119"/>
      <c r="C177" s="120"/>
      <c r="D177" s="99"/>
      <c r="FZ177"/>
      <c r="GA177"/>
      <c r="GB177"/>
      <c r="GC177"/>
      <c r="GD177"/>
    </row>
    <row r="178" spans="1:186" ht="21" customHeight="1">
      <c r="A178" s="121" t="s">
        <v>303</v>
      </c>
      <c r="B178" s="119"/>
      <c r="C178" s="120"/>
      <c r="D178" s="99"/>
      <c r="FZ178"/>
      <c r="GA178"/>
      <c r="GB178"/>
      <c r="GC178"/>
      <c r="GD178"/>
    </row>
    <row r="179" spans="1:186" ht="21" customHeight="1">
      <c r="A179" s="98" t="s">
        <v>387</v>
      </c>
      <c r="B179" s="119"/>
      <c r="C179" s="120"/>
      <c r="D179" s="99"/>
      <c r="FZ179"/>
      <c r="GA179"/>
      <c r="GB179"/>
      <c r="GC179"/>
      <c r="GD179"/>
    </row>
    <row r="180" spans="1:186" ht="21" customHeight="1">
      <c r="A180" s="118" t="s">
        <v>1440</v>
      </c>
      <c r="B180" s="119">
        <v>2</v>
      </c>
      <c r="C180" s="120">
        <f>SUM(C181:C186)</f>
        <v>0</v>
      </c>
      <c r="D180" s="99">
        <f>C180/B180</f>
        <v>0</v>
      </c>
      <c r="FZ180"/>
      <c r="GA180"/>
      <c r="GB180"/>
      <c r="GC180"/>
      <c r="GD180"/>
    </row>
    <row r="181" spans="1:186" ht="21" customHeight="1">
      <c r="A181" s="118" t="s">
        <v>294</v>
      </c>
      <c r="B181" s="119">
        <v>2</v>
      </c>
      <c r="C181" s="120"/>
      <c r="D181" s="99">
        <f>C181/B181</f>
        <v>0</v>
      </c>
      <c r="FZ181"/>
      <c r="GA181"/>
      <c r="GB181"/>
      <c r="GC181"/>
      <c r="GD181"/>
    </row>
    <row r="182" spans="1:186" ht="21" customHeight="1">
      <c r="A182" s="118" t="s">
        <v>295</v>
      </c>
      <c r="B182" s="119"/>
      <c r="C182" s="120"/>
      <c r="D182" s="99"/>
      <c r="FZ182"/>
      <c r="GA182"/>
      <c r="GB182"/>
      <c r="GC182"/>
      <c r="GD182"/>
    </row>
    <row r="183" spans="1:186" ht="21" customHeight="1">
      <c r="A183" s="121" t="s">
        <v>296</v>
      </c>
      <c r="B183" s="119"/>
      <c r="C183" s="120"/>
      <c r="D183" s="99"/>
      <c r="FZ183"/>
      <c r="GA183"/>
      <c r="GB183"/>
      <c r="GC183"/>
      <c r="GD183"/>
    </row>
    <row r="184" spans="1:186" ht="21" customHeight="1">
      <c r="A184" s="121" t="s">
        <v>1441</v>
      </c>
      <c r="B184" s="119"/>
      <c r="C184" s="120"/>
      <c r="D184" s="99"/>
      <c r="FZ184"/>
      <c r="GA184"/>
      <c r="GB184"/>
      <c r="GC184"/>
      <c r="GD184"/>
    </row>
    <row r="185" spans="1:186" ht="21" customHeight="1">
      <c r="A185" s="121" t="s">
        <v>303</v>
      </c>
      <c r="B185" s="119"/>
      <c r="C185" s="120"/>
      <c r="D185" s="99"/>
      <c r="FZ185"/>
      <c r="GA185"/>
      <c r="GB185"/>
      <c r="GC185"/>
      <c r="GD185"/>
    </row>
    <row r="186" spans="1:186" ht="21" customHeight="1">
      <c r="A186" s="118" t="s">
        <v>1442</v>
      </c>
      <c r="B186" s="119"/>
      <c r="C186" s="120"/>
      <c r="D186" s="99"/>
      <c r="FZ186"/>
      <c r="GA186"/>
      <c r="GB186"/>
      <c r="GC186"/>
      <c r="GD186"/>
    </row>
    <row r="187" spans="1:186" ht="21" customHeight="1">
      <c r="A187" s="118" t="s">
        <v>1443</v>
      </c>
      <c r="B187" s="119"/>
      <c r="C187" s="120">
        <f>SUM(C188:C195)</f>
        <v>0</v>
      </c>
      <c r="D187" s="99"/>
      <c r="FZ187"/>
      <c r="GA187"/>
      <c r="GB187"/>
      <c r="GC187"/>
      <c r="GD187"/>
    </row>
    <row r="188" spans="1:186" ht="21" customHeight="1">
      <c r="A188" s="118" t="s">
        <v>294</v>
      </c>
      <c r="B188" s="119"/>
      <c r="C188" s="120"/>
      <c r="D188" s="99"/>
      <c r="FZ188"/>
      <c r="GA188"/>
      <c r="GB188"/>
      <c r="GC188"/>
      <c r="GD188"/>
    </row>
    <row r="189" spans="1:186" ht="21" customHeight="1">
      <c r="A189" s="121" t="s">
        <v>295</v>
      </c>
      <c r="B189" s="119"/>
      <c r="C189" s="120"/>
      <c r="D189" s="99"/>
      <c r="FZ189"/>
      <c r="GA189"/>
      <c r="GB189"/>
      <c r="GC189"/>
      <c r="GD189"/>
    </row>
    <row r="190" spans="1:186" ht="21" customHeight="1">
      <c r="A190" s="121" t="s">
        <v>296</v>
      </c>
      <c r="B190" s="119"/>
      <c r="C190" s="120"/>
      <c r="D190" s="99"/>
      <c r="FZ190"/>
      <c r="GA190"/>
      <c r="GB190"/>
      <c r="GC190"/>
      <c r="GD190"/>
    </row>
    <row r="191" spans="1:186" ht="21" customHeight="1">
      <c r="A191" s="121" t="s">
        <v>389</v>
      </c>
      <c r="B191" s="119"/>
      <c r="C191" s="120"/>
      <c r="D191" s="99"/>
      <c r="FZ191"/>
      <c r="GA191"/>
      <c r="GB191"/>
      <c r="GC191"/>
      <c r="GD191"/>
    </row>
    <row r="192" spans="1:186" ht="21" customHeight="1">
      <c r="A192" s="98" t="s">
        <v>390</v>
      </c>
      <c r="B192" s="119"/>
      <c r="C192" s="120"/>
      <c r="D192" s="99"/>
      <c r="FZ192"/>
      <c r="GA192"/>
      <c r="GB192"/>
      <c r="GC192"/>
      <c r="GD192"/>
    </row>
    <row r="193" spans="1:186" ht="21" customHeight="1">
      <c r="A193" s="118" t="s">
        <v>410</v>
      </c>
      <c r="B193" s="119"/>
      <c r="C193" s="120"/>
      <c r="D193" s="99"/>
      <c r="FZ193"/>
      <c r="GA193"/>
      <c r="GB193"/>
      <c r="GC193"/>
      <c r="GD193"/>
    </row>
    <row r="194" spans="1:186" ht="21" customHeight="1">
      <c r="A194" s="118" t="s">
        <v>303</v>
      </c>
      <c r="B194" s="119"/>
      <c r="C194" s="120"/>
      <c r="D194" s="99"/>
      <c r="FZ194"/>
      <c r="GA194"/>
      <c r="GB194"/>
      <c r="GC194"/>
      <c r="GD194"/>
    </row>
    <row r="195" spans="1:186" ht="21" customHeight="1">
      <c r="A195" s="118" t="s">
        <v>1444</v>
      </c>
      <c r="B195" s="119"/>
      <c r="C195" s="120"/>
      <c r="D195" s="99"/>
      <c r="FZ195"/>
      <c r="GA195"/>
      <c r="GB195"/>
      <c r="GC195"/>
      <c r="GD195"/>
    </row>
    <row r="196" spans="1:186" ht="21" customHeight="1">
      <c r="A196" s="121" t="s">
        <v>392</v>
      </c>
      <c r="B196" s="119">
        <v>229</v>
      </c>
      <c r="C196" s="120">
        <f>SUM(C197:C201)</f>
        <v>169</v>
      </c>
      <c r="D196" s="99">
        <f>C196/B196</f>
        <v>0.7379912663755459</v>
      </c>
      <c r="FZ196"/>
      <c r="GA196"/>
      <c r="GB196"/>
      <c r="GC196"/>
      <c r="GD196"/>
    </row>
    <row r="197" spans="1:186" ht="21" customHeight="1">
      <c r="A197" s="121" t="s">
        <v>294</v>
      </c>
      <c r="B197" s="119">
        <v>173</v>
      </c>
      <c r="C197" s="120">
        <v>169</v>
      </c>
      <c r="D197" s="99">
        <f>C197/B197</f>
        <v>0.976878612716763</v>
      </c>
      <c r="FZ197"/>
      <c r="GA197"/>
      <c r="GB197"/>
      <c r="GC197"/>
      <c r="GD197"/>
    </row>
    <row r="198" spans="1:186" ht="21" customHeight="1">
      <c r="A198" s="121" t="s">
        <v>295</v>
      </c>
      <c r="B198" s="119"/>
      <c r="C198" s="120"/>
      <c r="D198" s="99"/>
      <c r="FZ198"/>
      <c r="GA198"/>
      <c r="GB198"/>
      <c r="GC198"/>
      <c r="GD198"/>
    </row>
    <row r="199" spans="1:186" ht="21" customHeight="1">
      <c r="A199" s="118" t="s">
        <v>296</v>
      </c>
      <c r="B199" s="119"/>
      <c r="C199" s="120"/>
      <c r="D199" s="99"/>
      <c r="FZ199"/>
      <c r="GA199"/>
      <c r="GB199"/>
      <c r="GC199"/>
      <c r="GD199"/>
    </row>
    <row r="200" spans="1:186" ht="21" customHeight="1">
      <c r="A200" s="118" t="s">
        <v>393</v>
      </c>
      <c r="B200" s="119"/>
      <c r="C200" s="120"/>
      <c r="D200" s="99"/>
      <c r="GB200"/>
      <c r="GC200"/>
      <c r="GD200"/>
    </row>
    <row r="201" spans="1:186" ht="21" customHeight="1">
      <c r="A201" s="118" t="s">
        <v>394</v>
      </c>
      <c r="B201" s="119">
        <v>56</v>
      </c>
      <c r="C201" s="120"/>
      <c r="D201" s="99">
        <f>C201/B201</f>
        <v>0</v>
      </c>
      <c r="GB201"/>
      <c r="GC201"/>
      <c r="GD201"/>
    </row>
    <row r="202" spans="1:186" ht="21" customHeight="1">
      <c r="A202" s="121" t="s">
        <v>395</v>
      </c>
      <c r="B202" s="119">
        <v>58</v>
      </c>
      <c r="C202" s="120">
        <f>SUM(C203:C208)</f>
        <v>60</v>
      </c>
      <c r="D202" s="99">
        <f>C202/B202</f>
        <v>1.0344827586206897</v>
      </c>
      <c r="GB202"/>
      <c r="GC202"/>
      <c r="GD202"/>
    </row>
    <row r="203" spans="1:186" ht="21" customHeight="1">
      <c r="A203" s="121" t="s">
        <v>294</v>
      </c>
      <c r="B203" s="119">
        <v>58</v>
      </c>
      <c r="C203" s="120">
        <v>60</v>
      </c>
      <c r="D203" s="99">
        <f>C203/B203</f>
        <v>1.0344827586206897</v>
      </c>
      <c r="GB203"/>
      <c r="GC203"/>
      <c r="GD203"/>
    </row>
    <row r="204" spans="1:186" ht="21" customHeight="1">
      <c r="A204" s="121" t="s">
        <v>295</v>
      </c>
      <c r="B204" s="119"/>
      <c r="C204" s="120"/>
      <c r="D204" s="99"/>
      <c r="GB204"/>
      <c r="GC204"/>
      <c r="GD204"/>
    </row>
    <row r="205" spans="1:186" ht="21" customHeight="1">
      <c r="A205" s="98" t="s">
        <v>296</v>
      </c>
      <c r="B205" s="119"/>
      <c r="C205" s="120"/>
      <c r="D205" s="99"/>
      <c r="GB205"/>
      <c r="GC205"/>
      <c r="GD205"/>
    </row>
    <row r="206" spans="1:186" ht="21" customHeight="1">
      <c r="A206" s="118" t="s">
        <v>308</v>
      </c>
      <c r="B206" s="119"/>
      <c r="C206" s="120"/>
      <c r="D206" s="99"/>
      <c r="GB206"/>
      <c r="GC206"/>
      <c r="GD206"/>
    </row>
    <row r="207" spans="1:186" ht="21" customHeight="1">
      <c r="A207" s="118" t="s">
        <v>303</v>
      </c>
      <c r="B207" s="119"/>
      <c r="C207" s="120"/>
      <c r="D207" s="99"/>
      <c r="GB207"/>
      <c r="GC207"/>
      <c r="GD207"/>
    </row>
    <row r="208" spans="1:186" ht="21" customHeight="1">
      <c r="A208" s="118" t="s">
        <v>396</v>
      </c>
      <c r="B208" s="119"/>
      <c r="C208" s="120"/>
      <c r="D208" s="99"/>
      <c r="GB208"/>
      <c r="GC208"/>
      <c r="GD208"/>
    </row>
    <row r="209" spans="1:186" ht="21" customHeight="1">
      <c r="A209" s="121" t="s">
        <v>397</v>
      </c>
      <c r="B209" s="119">
        <v>631</v>
      </c>
      <c r="C209" s="120">
        <f>SUM(C210:C216)</f>
        <v>619</v>
      </c>
      <c r="D209" s="99">
        <f>C209/B209</f>
        <v>0.9809825673534073</v>
      </c>
      <c r="GB209"/>
      <c r="GC209"/>
      <c r="GD209"/>
    </row>
    <row r="210" spans="1:186" ht="21" customHeight="1">
      <c r="A210" s="121" t="s">
        <v>294</v>
      </c>
      <c r="B210" s="116">
        <v>296</v>
      </c>
      <c r="C210" s="120">
        <v>367</v>
      </c>
      <c r="D210" s="99">
        <f>C210/B210</f>
        <v>1.239864864864865</v>
      </c>
      <c r="GB210"/>
      <c r="GC210"/>
      <c r="GD210"/>
    </row>
    <row r="211" spans="1:186" ht="21" customHeight="1">
      <c r="A211" s="121" t="s">
        <v>295</v>
      </c>
      <c r="B211" s="116">
        <v>148</v>
      </c>
      <c r="C211" s="120"/>
      <c r="D211" s="99">
        <f>C211/B211</f>
        <v>0</v>
      </c>
      <c r="GB211"/>
      <c r="GC211"/>
      <c r="GD211"/>
    </row>
    <row r="212" spans="1:186" ht="21" customHeight="1">
      <c r="A212" s="118" t="s">
        <v>296</v>
      </c>
      <c r="B212" s="116"/>
      <c r="C212" s="120"/>
      <c r="D212" s="99"/>
      <c r="GB212"/>
      <c r="GC212"/>
      <c r="GD212"/>
    </row>
    <row r="213" spans="1:186" ht="21" customHeight="1">
      <c r="A213" s="118" t="s">
        <v>1445</v>
      </c>
      <c r="B213" s="119"/>
      <c r="C213" s="120"/>
      <c r="D213" s="99"/>
      <c r="GB213"/>
      <c r="GC213"/>
      <c r="GD213"/>
    </row>
    <row r="214" spans="1:186" ht="21" customHeight="1">
      <c r="A214" s="118" t="s">
        <v>1446</v>
      </c>
      <c r="B214" s="119"/>
      <c r="C214" s="120">
        <v>220</v>
      </c>
      <c r="D214" s="99"/>
      <c r="GB214"/>
      <c r="GC214"/>
      <c r="GD214"/>
    </row>
    <row r="215" spans="1:186" ht="21" customHeight="1">
      <c r="A215" s="121" t="s">
        <v>303</v>
      </c>
      <c r="B215" s="122">
        <v>107</v>
      </c>
      <c r="C215" s="120">
        <v>32</v>
      </c>
      <c r="D215" s="99">
        <f>C215/B215</f>
        <v>0.29906542056074764</v>
      </c>
      <c r="GB215"/>
      <c r="GC215"/>
      <c r="GD215"/>
    </row>
    <row r="216" spans="1:186" ht="21" customHeight="1">
      <c r="A216" s="121" t="s">
        <v>399</v>
      </c>
      <c r="B216" s="122">
        <v>80</v>
      </c>
      <c r="C216" s="120"/>
      <c r="D216" s="99">
        <f>C216/B216</f>
        <v>0</v>
      </c>
      <c r="GB216"/>
      <c r="GC216"/>
      <c r="GD216"/>
    </row>
    <row r="217" spans="1:186" ht="21" customHeight="1">
      <c r="A217" s="121" t="s">
        <v>1447</v>
      </c>
      <c r="B217" s="122">
        <v>2074</v>
      </c>
      <c r="C217" s="120">
        <f>SUM(C218:C223)</f>
        <v>1575</v>
      </c>
      <c r="D217" s="99">
        <f>C217/B217</f>
        <v>0.7594021215043394</v>
      </c>
      <c r="GB217"/>
      <c r="GC217"/>
      <c r="GD217"/>
    </row>
    <row r="218" spans="1:186" ht="21" customHeight="1">
      <c r="A218" s="121" t="s">
        <v>294</v>
      </c>
      <c r="B218" s="122">
        <v>1757</v>
      </c>
      <c r="C218" s="120">
        <v>1222</v>
      </c>
      <c r="D218" s="99">
        <f>C218/B218</f>
        <v>0.6955036994877632</v>
      </c>
      <c r="GB218"/>
      <c r="GC218"/>
      <c r="GD218"/>
    </row>
    <row r="219" spans="1:186" ht="21" customHeight="1">
      <c r="A219" s="118" t="s">
        <v>295</v>
      </c>
      <c r="B219" s="123">
        <v>20</v>
      </c>
      <c r="C219" s="120"/>
      <c r="D219" s="99">
        <f>C219/B219</f>
        <v>0</v>
      </c>
      <c r="GB219"/>
      <c r="GC219"/>
      <c r="GD219"/>
    </row>
    <row r="220" spans="1:186" ht="21" customHeight="1">
      <c r="A220" s="118" t="s">
        <v>296</v>
      </c>
      <c r="B220" s="123"/>
      <c r="C220" s="120"/>
      <c r="D220" s="99"/>
      <c r="GB220"/>
      <c r="GC220"/>
      <c r="GD220"/>
    </row>
    <row r="221" spans="1:186" ht="21" customHeight="1">
      <c r="A221" s="118" t="s">
        <v>401</v>
      </c>
      <c r="B221" s="123">
        <v>47</v>
      </c>
      <c r="C221" s="120"/>
      <c r="D221" s="99">
        <f>C221/B221</f>
        <v>0</v>
      </c>
      <c r="GB221"/>
      <c r="GC221"/>
      <c r="GD221"/>
    </row>
    <row r="222" spans="1:186" ht="21" customHeight="1">
      <c r="A222" s="121" t="s">
        <v>303</v>
      </c>
      <c r="B222" s="123">
        <v>250</v>
      </c>
      <c r="C222" s="120">
        <v>353</v>
      </c>
      <c r="D222" s="99">
        <f>C222/B222</f>
        <v>1.412</v>
      </c>
      <c r="GB222"/>
      <c r="GC222"/>
      <c r="GD222"/>
    </row>
    <row r="223" spans="1:186" ht="21" customHeight="1">
      <c r="A223" s="121" t="s">
        <v>1448</v>
      </c>
      <c r="B223" s="123"/>
      <c r="C223" s="120"/>
      <c r="D223" s="99"/>
      <c r="GB223"/>
      <c r="GC223"/>
      <c r="GD223"/>
    </row>
    <row r="224" spans="1:186" ht="21" customHeight="1">
      <c r="A224" s="121" t="s">
        <v>403</v>
      </c>
      <c r="B224" s="123">
        <v>577</v>
      </c>
      <c r="C224" s="120">
        <f>SUM(C225:C229)</f>
        <v>481</v>
      </c>
      <c r="D224" s="99">
        <f>C224/B224</f>
        <v>0.8336221837088388</v>
      </c>
      <c r="GB224"/>
      <c r="GC224"/>
      <c r="GD224"/>
    </row>
    <row r="225" spans="1:186" ht="21" customHeight="1">
      <c r="A225" s="118" t="s">
        <v>294</v>
      </c>
      <c r="B225" s="123">
        <v>423</v>
      </c>
      <c r="C225" s="120">
        <v>481</v>
      </c>
      <c r="D225" s="99">
        <f>C225/B225</f>
        <v>1.1371158392434988</v>
      </c>
      <c r="GB225"/>
      <c r="GC225"/>
      <c r="GD225"/>
    </row>
    <row r="226" spans="1:186" ht="21" customHeight="1">
      <c r="A226" s="118" t="s">
        <v>295</v>
      </c>
      <c r="B226" s="123">
        <v>25</v>
      </c>
      <c r="C226" s="120"/>
      <c r="D226" s="99">
        <f>C226/B226</f>
        <v>0</v>
      </c>
      <c r="GB226"/>
      <c r="GC226"/>
      <c r="GD226"/>
    </row>
    <row r="227" spans="1:186" ht="21" customHeight="1">
      <c r="A227" s="118" t="s">
        <v>296</v>
      </c>
      <c r="B227" s="122"/>
      <c r="C227" s="120"/>
      <c r="D227" s="99"/>
      <c r="GB227"/>
      <c r="GC227"/>
      <c r="GD227"/>
    </row>
    <row r="228" spans="1:186" ht="21" customHeight="1">
      <c r="A228" s="121" t="s">
        <v>303</v>
      </c>
      <c r="B228" s="122"/>
      <c r="C228" s="120"/>
      <c r="D228" s="99"/>
      <c r="GB228"/>
      <c r="GC228"/>
      <c r="GD228"/>
    </row>
    <row r="229" spans="1:186" ht="21" customHeight="1">
      <c r="A229" s="121" t="s">
        <v>405</v>
      </c>
      <c r="B229" s="122">
        <v>129</v>
      </c>
      <c r="C229" s="120"/>
      <c r="D229" s="99">
        <f>C229/B229</f>
        <v>0</v>
      </c>
      <c r="GB229"/>
      <c r="GC229"/>
      <c r="GD229"/>
    </row>
    <row r="230" spans="1:186" ht="21" customHeight="1">
      <c r="A230" s="121" t="s">
        <v>406</v>
      </c>
      <c r="B230" s="122">
        <v>426</v>
      </c>
      <c r="C230" s="120">
        <f>SUM(C231:C235)</f>
        <v>240</v>
      </c>
      <c r="D230" s="99">
        <f>C230/B230</f>
        <v>0.5633802816901409</v>
      </c>
      <c r="GB230"/>
      <c r="GC230"/>
      <c r="GD230"/>
    </row>
    <row r="231" spans="1:186" ht="21" customHeight="1">
      <c r="A231" s="98" t="s">
        <v>294</v>
      </c>
      <c r="B231" s="119">
        <v>414</v>
      </c>
      <c r="C231" s="120">
        <v>240</v>
      </c>
      <c r="D231" s="99">
        <f>C231/B231</f>
        <v>0.5797101449275363</v>
      </c>
      <c r="GB231"/>
      <c r="GC231"/>
      <c r="GD231"/>
    </row>
    <row r="232" spans="1:186" ht="21" customHeight="1">
      <c r="A232" s="118" t="s">
        <v>295</v>
      </c>
      <c r="B232" s="119">
        <v>12</v>
      </c>
      <c r="C232" s="120"/>
      <c r="D232" s="99">
        <f>C232/B232</f>
        <v>0</v>
      </c>
      <c r="GB232"/>
      <c r="GC232"/>
      <c r="GD232"/>
    </row>
    <row r="233" spans="1:186" ht="21" customHeight="1">
      <c r="A233" s="118" t="s">
        <v>296</v>
      </c>
      <c r="B233" s="119"/>
      <c r="C233" s="120"/>
      <c r="D233" s="99"/>
      <c r="GB233"/>
      <c r="GC233"/>
      <c r="GD233"/>
    </row>
    <row r="234" spans="1:186" ht="21" customHeight="1">
      <c r="A234" s="118" t="s">
        <v>303</v>
      </c>
      <c r="B234" s="119"/>
      <c r="C234" s="120"/>
      <c r="D234" s="99"/>
      <c r="GB234"/>
      <c r="GC234"/>
      <c r="GD234"/>
    </row>
    <row r="235" spans="1:186" ht="21" customHeight="1">
      <c r="A235" s="121" t="s">
        <v>407</v>
      </c>
      <c r="B235" s="119"/>
      <c r="C235" s="120"/>
      <c r="D235" s="99"/>
      <c r="GB235"/>
      <c r="GC235"/>
      <c r="GD235"/>
    </row>
    <row r="236" spans="1:186" ht="21" customHeight="1">
      <c r="A236" s="121" t="s">
        <v>408</v>
      </c>
      <c r="B236" s="119">
        <v>88</v>
      </c>
      <c r="C236" s="120">
        <f>SUM(C237:C241)</f>
        <v>78</v>
      </c>
      <c r="D236" s="99">
        <f>C236/B236</f>
        <v>0.8863636363636364</v>
      </c>
      <c r="GB236"/>
      <c r="GC236"/>
      <c r="GD236"/>
    </row>
    <row r="237" spans="1:186" ht="21" customHeight="1">
      <c r="A237" s="121" t="s">
        <v>294</v>
      </c>
      <c r="B237" s="119">
        <v>70</v>
      </c>
      <c r="C237" s="120">
        <v>78</v>
      </c>
      <c r="D237" s="99">
        <f>C237/B237</f>
        <v>1.1142857142857143</v>
      </c>
      <c r="GB237"/>
      <c r="GC237"/>
      <c r="GD237"/>
    </row>
    <row r="238" spans="1:186" ht="21" customHeight="1">
      <c r="A238" s="118" t="s">
        <v>295</v>
      </c>
      <c r="B238" s="119">
        <v>10</v>
      </c>
      <c r="C238" s="120"/>
      <c r="D238" s="99">
        <f>C238/B238</f>
        <v>0</v>
      </c>
      <c r="GB238"/>
      <c r="GC238"/>
      <c r="GD238"/>
    </row>
    <row r="239" spans="1:186" ht="21" customHeight="1">
      <c r="A239" s="118" t="s">
        <v>296</v>
      </c>
      <c r="B239" s="119"/>
      <c r="C239" s="120"/>
      <c r="D239" s="99"/>
      <c r="GB239"/>
      <c r="GC239"/>
      <c r="GD239"/>
    </row>
    <row r="240" spans="1:186" ht="21" customHeight="1">
      <c r="A240" s="118" t="s">
        <v>303</v>
      </c>
      <c r="B240" s="119"/>
      <c r="C240" s="120"/>
      <c r="D240" s="99"/>
      <c r="GB240"/>
      <c r="GC240"/>
      <c r="GD240"/>
    </row>
    <row r="241" spans="1:186" ht="21" customHeight="1">
      <c r="A241" s="121" t="s">
        <v>411</v>
      </c>
      <c r="B241" s="119">
        <v>8</v>
      </c>
      <c r="C241" s="120"/>
      <c r="D241" s="99">
        <f>C241/B241</f>
        <v>0</v>
      </c>
      <c r="GB241"/>
      <c r="GC241"/>
      <c r="GD241"/>
    </row>
    <row r="242" spans="1:186" ht="21" customHeight="1">
      <c r="A242" s="121" t="s">
        <v>412</v>
      </c>
      <c r="B242" s="119"/>
      <c r="C242" s="120">
        <f>SUM(C243:C247)</f>
        <v>0</v>
      </c>
      <c r="D242" s="99"/>
      <c r="GB242"/>
      <c r="GC242"/>
      <c r="GD242"/>
    </row>
    <row r="243" spans="1:186" ht="21" customHeight="1">
      <c r="A243" s="121" t="s">
        <v>294</v>
      </c>
      <c r="B243" s="119"/>
      <c r="C243" s="120"/>
      <c r="D243" s="99"/>
      <c r="GB243"/>
      <c r="GC243"/>
      <c r="GD243"/>
    </row>
    <row r="244" spans="1:186" ht="21" customHeight="1">
      <c r="A244" s="98" t="s">
        <v>295</v>
      </c>
      <c r="B244" s="119"/>
      <c r="C244" s="120"/>
      <c r="D244" s="99"/>
      <c r="GB244"/>
      <c r="GC244"/>
      <c r="GD244"/>
    </row>
    <row r="245" spans="1:186" ht="21" customHeight="1">
      <c r="A245" s="118" t="s">
        <v>296</v>
      </c>
      <c r="B245" s="119"/>
      <c r="C245" s="120"/>
      <c r="D245" s="99"/>
      <c r="GB245"/>
      <c r="GC245"/>
      <c r="GD245"/>
    </row>
    <row r="246" spans="1:186" ht="21" customHeight="1">
      <c r="A246" s="118" t="s">
        <v>303</v>
      </c>
      <c r="B246" s="119"/>
      <c r="C246" s="120"/>
      <c r="D246" s="99"/>
      <c r="GB246"/>
      <c r="GC246"/>
      <c r="GD246"/>
    </row>
    <row r="247" spans="1:186" ht="21" customHeight="1">
      <c r="A247" s="118" t="s">
        <v>413</v>
      </c>
      <c r="B247" s="119"/>
      <c r="C247" s="120"/>
      <c r="D247" s="99"/>
      <c r="GB247"/>
      <c r="GC247"/>
      <c r="GD247"/>
    </row>
    <row r="248" spans="1:186" ht="21" customHeight="1">
      <c r="A248" s="121" t="s">
        <v>414</v>
      </c>
      <c r="B248" s="119">
        <v>525</v>
      </c>
      <c r="C248" s="120">
        <f>SUM(C249:C253)</f>
        <v>924</v>
      </c>
      <c r="D248" s="99">
        <f>C248/B248</f>
        <v>1.76</v>
      </c>
      <c r="GB248"/>
      <c r="GC248"/>
      <c r="GD248"/>
    </row>
    <row r="249" spans="1:186" ht="21" customHeight="1">
      <c r="A249" s="121" t="s">
        <v>294</v>
      </c>
      <c r="B249" s="119">
        <v>500</v>
      </c>
      <c r="C249" s="120">
        <v>424</v>
      </c>
      <c r="D249" s="99">
        <f>C249/B249</f>
        <v>0.848</v>
      </c>
      <c r="GB249"/>
      <c r="GC249"/>
      <c r="GD249"/>
    </row>
    <row r="250" spans="1:186" ht="21" customHeight="1">
      <c r="A250" s="121" t="s">
        <v>295</v>
      </c>
      <c r="B250" s="119">
        <v>25</v>
      </c>
      <c r="C250" s="120"/>
      <c r="D250" s="99">
        <f>C250/B250</f>
        <v>0</v>
      </c>
      <c r="GB250"/>
      <c r="GC250"/>
      <c r="GD250"/>
    </row>
    <row r="251" spans="1:186" ht="21" customHeight="1">
      <c r="A251" s="118" t="s">
        <v>296</v>
      </c>
      <c r="B251" s="119"/>
      <c r="C251" s="120"/>
      <c r="D251" s="99"/>
      <c r="GB251"/>
      <c r="GC251"/>
      <c r="GD251"/>
    </row>
    <row r="252" spans="1:186" ht="21" customHeight="1">
      <c r="A252" s="118" t="s">
        <v>303</v>
      </c>
      <c r="B252" s="119"/>
      <c r="C252" s="120"/>
      <c r="D252" s="99"/>
      <c r="GB252"/>
      <c r="GC252"/>
      <c r="GD252"/>
    </row>
    <row r="253" spans="1:186" ht="21" customHeight="1">
      <c r="A253" s="118" t="s">
        <v>415</v>
      </c>
      <c r="B253" s="119"/>
      <c r="C253" s="120">
        <v>500</v>
      </c>
      <c r="D253" s="99"/>
      <c r="GB253"/>
      <c r="GC253"/>
      <c r="GD253"/>
    </row>
    <row r="254" spans="1:186" ht="21" customHeight="1">
      <c r="A254" s="121" t="s">
        <v>430</v>
      </c>
      <c r="B254" s="119">
        <v>223</v>
      </c>
      <c r="C254" s="120">
        <f>SUM(C255:C256)</f>
        <v>0</v>
      </c>
      <c r="D254" s="99">
        <f>C254/B254</f>
        <v>0</v>
      </c>
      <c r="GB254"/>
      <c r="GC254"/>
      <c r="GD254"/>
    </row>
    <row r="255" spans="1:186" ht="21" customHeight="1">
      <c r="A255" s="121" t="s">
        <v>431</v>
      </c>
      <c r="B255" s="119"/>
      <c r="C255" s="120"/>
      <c r="D255" s="99"/>
      <c r="GB255"/>
      <c r="GC255"/>
      <c r="GD255"/>
    </row>
    <row r="256" spans="1:186" ht="21" customHeight="1">
      <c r="A256" s="121" t="s">
        <v>432</v>
      </c>
      <c r="B256" s="119">
        <v>223</v>
      </c>
      <c r="C256" s="120"/>
      <c r="D256" s="99"/>
      <c r="GB256"/>
      <c r="GC256"/>
      <c r="GD256"/>
    </row>
    <row r="257" spans="1:186" ht="21" customHeight="1">
      <c r="A257" s="94" t="s">
        <v>1449</v>
      </c>
      <c r="B257" s="116"/>
      <c r="C257" s="117">
        <f>SUM(C258:C259)</f>
        <v>0</v>
      </c>
      <c r="D257" s="96"/>
      <c r="GB257"/>
      <c r="GC257"/>
      <c r="GD257"/>
    </row>
    <row r="258" spans="1:186" ht="21" customHeight="1">
      <c r="A258" s="118" t="s">
        <v>448</v>
      </c>
      <c r="B258" s="119"/>
      <c r="C258" s="120"/>
      <c r="D258" s="99"/>
      <c r="GB258"/>
      <c r="GC258"/>
      <c r="GD258"/>
    </row>
    <row r="259" spans="1:186" ht="21" customHeight="1">
      <c r="A259" s="118" t="s">
        <v>461</v>
      </c>
      <c r="B259" s="119"/>
      <c r="C259" s="120"/>
      <c r="D259" s="99"/>
      <c r="GB259"/>
      <c r="GC259"/>
      <c r="GD259"/>
    </row>
    <row r="260" spans="1:186" ht="21" customHeight="1">
      <c r="A260" s="94" t="s">
        <v>1450</v>
      </c>
      <c r="B260" s="116">
        <v>118</v>
      </c>
      <c r="C260" s="117">
        <f>SUM(C261,C271)</f>
        <v>200</v>
      </c>
      <c r="D260" s="96">
        <f>C260/B260</f>
        <v>1.694915254237288</v>
      </c>
      <c r="GB260"/>
      <c r="GC260"/>
      <c r="GD260"/>
    </row>
    <row r="261" spans="1:186" ht="21" customHeight="1">
      <c r="A261" s="121" t="s">
        <v>470</v>
      </c>
      <c r="B261" s="119">
        <v>118</v>
      </c>
      <c r="C261" s="120">
        <f>SUM(C262:C271)</f>
        <v>200</v>
      </c>
      <c r="D261" s="99">
        <f>C261/B261</f>
        <v>1.694915254237288</v>
      </c>
      <c r="GB261"/>
      <c r="GC261"/>
      <c r="GD261"/>
    </row>
    <row r="262" spans="1:186" ht="21" customHeight="1">
      <c r="A262" s="121" t="s">
        <v>471</v>
      </c>
      <c r="B262" s="119">
        <v>118</v>
      </c>
      <c r="C262" s="120">
        <v>200</v>
      </c>
      <c r="D262" s="99">
        <f>C262/B262</f>
        <v>1.694915254237288</v>
      </c>
      <c r="GB262"/>
      <c r="GC262"/>
      <c r="GD262"/>
    </row>
    <row r="263" spans="1:186" ht="21" customHeight="1">
      <c r="A263" s="118" t="s">
        <v>472</v>
      </c>
      <c r="B263" s="119"/>
      <c r="C263" s="120"/>
      <c r="D263" s="99"/>
      <c r="GB263"/>
      <c r="GC263"/>
      <c r="GD263"/>
    </row>
    <row r="264" spans="1:186" ht="21" customHeight="1">
      <c r="A264" s="118" t="s">
        <v>473</v>
      </c>
      <c r="B264" s="119"/>
      <c r="C264" s="120"/>
      <c r="D264" s="99"/>
      <c r="GB264"/>
      <c r="GC264"/>
      <c r="GD264"/>
    </row>
    <row r="265" spans="1:186" ht="21" customHeight="1">
      <c r="A265" s="118" t="s">
        <v>474</v>
      </c>
      <c r="B265" s="119"/>
      <c r="C265" s="120"/>
      <c r="D265" s="99"/>
      <c r="GB265"/>
      <c r="GC265"/>
      <c r="GD265"/>
    </row>
    <row r="266" spans="1:186" ht="21" customHeight="1">
      <c r="A266" s="121" t="s">
        <v>475</v>
      </c>
      <c r="B266" s="119"/>
      <c r="C266" s="120"/>
      <c r="D266" s="99"/>
      <c r="GB266"/>
      <c r="GC266"/>
      <c r="GD266"/>
    </row>
    <row r="267" spans="1:186" ht="21" customHeight="1">
      <c r="A267" s="121" t="s">
        <v>476</v>
      </c>
      <c r="B267" s="119"/>
      <c r="C267" s="120"/>
      <c r="D267" s="99"/>
      <c r="GB267"/>
      <c r="GC267"/>
      <c r="GD267"/>
    </row>
    <row r="268" spans="1:186" ht="21" customHeight="1">
      <c r="A268" s="121" t="s">
        <v>477</v>
      </c>
      <c r="B268" s="119"/>
      <c r="C268" s="120"/>
      <c r="D268" s="99"/>
      <c r="GB268"/>
      <c r="GC268"/>
      <c r="GD268"/>
    </row>
    <row r="269" spans="1:186" ht="21" customHeight="1">
      <c r="A269" s="121" t="s">
        <v>478</v>
      </c>
      <c r="B269" s="119"/>
      <c r="C269" s="120"/>
      <c r="D269" s="99"/>
      <c r="GB269"/>
      <c r="GC269"/>
      <c r="GD269"/>
    </row>
    <row r="270" spans="1:186" ht="21" customHeight="1">
      <c r="A270" s="121" t="s">
        <v>479</v>
      </c>
      <c r="B270" s="119"/>
      <c r="C270" s="120"/>
      <c r="D270" s="99"/>
      <c r="GB270"/>
      <c r="GC270"/>
      <c r="GD270"/>
    </row>
    <row r="271" spans="1:186" ht="21" customHeight="1">
      <c r="A271" s="121" t="s">
        <v>480</v>
      </c>
      <c r="B271" s="119"/>
      <c r="C271" s="120"/>
      <c r="D271" s="99"/>
      <c r="GB271"/>
      <c r="GC271"/>
      <c r="GD271"/>
    </row>
    <row r="272" spans="1:186" ht="21" customHeight="1">
      <c r="A272" s="94" t="s">
        <v>1451</v>
      </c>
      <c r="B272" s="116">
        <v>7377</v>
      </c>
      <c r="C272" s="117">
        <f>SUM(C273,C283,C305,C312,C324,C333,C347,C356,C365,C373,C381,C390)</f>
        <v>8100</v>
      </c>
      <c r="D272" s="96">
        <f>C272/B272</f>
        <v>1.0980073200488003</v>
      </c>
      <c r="GB272"/>
      <c r="GC272"/>
      <c r="GD272"/>
    </row>
    <row r="273" spans="1:186" ht="21" customHeight="1">
      <c r="A273" s="118" t="s">
        <v>1452</v>
      </c>
      <c r="B273" s="119">
        <v>1032</v>
      </c>
      <c r="C273" s="120">
        <f>SUM(C274:C282)</f>
        <v>320</v>
      </c>
      <c r="D273" s="99">
        <f>C273/B273</f>
        <v>0.31007751937984496</v>
      </c>
      <c r="GB273"/>
      <c r="GC273"/>
      <c r="GD273"/>
    </row>
    <row r="274" spans="1:186" ht="21" customHeight="1">
      <c r="A274" s="118" t="s">
        <v>1453</v>
      </c>
      <c r="B274" s="119">
        <v>12</v>
      </c>
      <c r="C274" s="120">
        <v>20</v>
      </c>
      <c r="D274" s="99">
        <f>C274/B274</f>
        <v>1.6666666666666667</v>
      </c>
      <c r="GB274"/>
      <c r="GC274"/>
      <c r="GD274"/>
    </row>
    <row r="275" spans="1:186" ht="21" customHeight="1">
      <c r="A275" s="118" t="s">
        <v>1454</v>
      </c>
      <c r="B275" s="119"/>
      <c r="C275" s="120"/>
      <c r="D275" s="99"/>
      <c r="GB275"/>
      <c r="GC275"/>
      <c r="GD275"/>
    </row>
    <row r="276" spans="1:186" ht="21" customHeight="1">
      <c r="A276" s="121" t="s">
        <v>1455</v>
      </c>
      <c r="B276" s="119">
        <v>1020</v>
      </c>
      <c r="C276" s="120">
        <v>300</v>
      </c>
      <c r="D276" s="99">
        <f>C276/B276</f>
        <v>0.29411764705882354</v>
      </c>
      <c r="GB276"/>
      <c r="GC276"/>
      <c r="GD276"/>
    </row>
    <row r="277" spans="1:186" ht="21" customHeight="1">
      <c r="A277" s="121" t="s">
        <v>1456</v>
      </c>
      <c r="B277" s="119"/>
      <c r="C277" s="120"/>
      <c r="D277" s="99"/>
      <c r="GB277"/>
      <c r="GC277"/>
      <c r="GD277"/>
    </row>
    <row r="278" spans="1:186" ht="21" customHeight="1">
      <c r="A278" s="121" t="s">
        <v>1457</v>
      </c>
      <c r="B278" s="119"/>
      <c r="C278" s="120"/>
      <c r="D278" s="99"/>
      <c r="GB278"/>
      <c r="GC278"/>
      <c r="GD278"/>
    </row>
    <row r="279" spans="1:186" ht="21" customHeight="1">
      <c r="A279" s="118" t="s">
        <v>1458</v>
      </c>
      <c r="B279" s="119"/>
      <c r="C279" s="120"/>
      <c r="D279" s="99"/>
      <c r="GB279"/>
      <c r="GC279"/>
      <c r="GD279"/>
    </row>
    <row r="280" spans="1:186" ht="21" customHeight="1">
      <c r="A280" s="118" t="s">
        <v>1459</v>
      </c>
      <c r="B280" s="119"/>
      <c r="C280" s="120"/>
      <c r="D280" s="99"/>
      <c r="GB280"/>
      <c r="GC280"/>
      <c r="GD280"/>
    </row>
    <row r="281" spans="1:186" ht="21" customHeight="1">
      <c r="A281" s="118" t="s">
        <v>1460</v>
      </c>
      <c r="B281" s="119"/>
      <c r="C281" s="120"/>
      <c r="D281" s="99"/>
      <c r="GB281"/>
      <c r="GC281"/>
      <c r="GD281"/>
    </row>
    <row r="282" spans="1:186" ht="21" customHeight="1">
      <c r="A282" s="121" t="s">
        <v>1461</v>
      </c>
      <c r="B282" s="119"/>
      <c r="C282" s="120"/>
      <c r="D282" s="99"/>
      <c r="GB282"/>
      <c r="GC282"/>
      <c r="GD282"/>
    </row>
    <row r="283" spans="1:186" ht="21" customHeight="1">
      <c r="A283" s="121" t="s">
        <v>486</v>
      </c>
      <c r="B283" s="119">
        <v>5188</v>
      </c>
      <c r="C283" s="120">
        <f>SUM(C284:C304)</f>
        <v>6981</v>
      </c>
      <c r="D283" s="99">
        <f aca="true" t="shared" si="1" ref="D283:D290">C283/B283</f>
        <v>1.3456052428681573</v>
      </c>
      <c r="GB283"/>
      <c r="GC283"/>
      <c r="GD283"/>
    </row>
    <row r="284" spans="1:186" ht="21" customHeight="1">
      <c r="A284" s="121" t="s">
        <v>294</v>
      </c>
      <c r="B284" s="119">
        <v>2524</v>
      </c>
      <c r="C284" s="120">
        <v>4945</v>
      </c>
      <c r="D284" s="99">
        <f t="shared" si="1"/>
        <v>1.9591917591125199</v>
      </c>
      <c r="GB284"/>
      <c r="GC284"/>
      <c r="GD284"/>
    </row>
    <row r="285" spans="1:186" ht="21" customHeight="1">
      <c r="A285" s="98" t="s">
        <v>295</v>
      </c>
      <c r="B285" s="119">
        <v>129</v>
      </c>
      <c r="C285" s="120"/>
      <c r="D285" s="99">
        <f t="shared" si="1"/>
        <v>0</v>
      </c>
      <c r="GB285"/>
      <c r="GC285"/>
      <c r="GD285"/>
    </row>
    <row r="286" spans="1:186" ht="21" customHeight="1">
      <c r="A286" s="118" t="s">
        <v>296</v>
      </c>
      <c r="B286" s="119">
        <v>115</v>
      </c>
      <c r="C286" s="120"/>
      <c r="D286" s="99">
        <f t="shared" si="1"/>
        <v>0</v>
      </c>
      <c r="GB286"/>
      <c r="GC286"/>
      <c r="GD286"/>
    </row>
    <row r="287" spans="1:186" ht="21" customHeight="1">
      <c r="A287" s="118" t="s">
        <v>1462</v>
      </c>
      <c r="B287" s="119">
        <v>84</v>
      </c>
      <c r="C287" s="120">
        <v>85</v>
      </c>
      <c r="D287" s="99">
        <f t="shared" si="1"/>
        <v>1.0119047619047619</v>
      </c>
      <c r="GB287"/>
      <c r="GC287"/>
      <c r="GD287"/>
    </row>
    <row r="288" spans="1:186" ht="21" customHeight="1">
      <c r="A288" s="118" t="s">
        <v>1463</v>
      </c>
      <c r="B288" s="119">
        <v>68</v>
      </c>
      <c r="C288" s="120">
        <v>70</v>
      </c>
      <c r="D288" s="99">
        <f t="shared" si="1"/>
        <v>1.0294117647058822</v>
      </c>
      <c r="GB288"/>
      <c r="GC288"/>
      <c r="GD288"/>
    </row>
    <row r="289" spans="1:186" ht="21" customHeight="1">
      <c r="A289" s="121" t="s">
        <v>1464</v>
      </c>
      <c r="B289" s="119">
        <v>80</v>
      </c>
      <c r="C289" s="120">
        <v>80</v>
      </c>
      <c r="D289" s="99">
        <f t="shared" si="1"/>
        <v>1</v>
      </c>
      <c r="GB289"/>
      <c r="GC289"/>
      <c r="GD289"/>
    </row>
    <row r="290" spans="1:186" ht="21" customHeight="1">
      <c r="A290" s="121" t="s">
        <v>1465</v>
      </c>
      <c r="B290" s="119">
        <v>120</v>
      </c>
      <c r="C290" s="120">
        <v>120</v>
      </c>
      <c r="D290" s="99">
        <f t="shared" si="1"/>
        <v>1</v>
      </c>
      <c r="GB290"/>
      <c r="GC290"/>
      <c r="GD290"/>
    </row>
    <row r="291" spans="1:186" ht="21" customHeight="1">
      <c r="A291" s="121" t="s">
        <v>1466</v>
      </c>
      <c r="B291" s="119"/>
      <c r="C291" s="120"/>
      <c r="D291" s="99"/>
      <c r="GB291"/>
      <c r="GC291"/>
      <c r="GD291"/>
    </row>
    <row r="292" spans="1:186" ht="21" customHeight="1">
      <c r="A292" s="118" t="s">
        <v>1467</v>
      </c>
      <c r="B292" s="119"/>
      <c r="C292" s="120"/>
      <c r="D292" s="99"/>
      <c r="GB292"/>
      <c r="GC292"/>
      <c r="GD292"/>
    </row>
    <row r="293" spans="1:186" ht="21" customHeight="1">
      <c r="A293" s="118" t="s">
        <v>1468</v>
      </c>
      <c r="B293" s="119">
        <v>60</v>
      </c>
      <c r="C293" s="120">
        <v>60</v>
      </c>
      <c r="D293" s="99">
        <f>C293/B293</f>
        <v>1</v>
      </c>
      <c r="GB293"/>
      <c r="GC293"/>
      <c r="GD293"/>
    </row>
    <row r="294" spans="1:186" ht="21" customHeight="1">
      <c r="A294" s="118" t="s">
        <v>1469</v>
      </c>
      <c r="B294" s="119">
        <v>80</v>
      </c>
      <c r="C294" s="120">
        <v>80</v>
      </c>
      <c r="D294" s="99">
        <f>C294/B294</f>
        <v>1</v>
      </c>
      <c r="GB294"/>
      <c r="GC294"/>
      <c r="GD294"/>
    </row>
    <row r="295" spans="1:186" ht="21" customHeight="1">
      <c r="A295" s="121" t="s">
        <v>1470</v>
      </c>
      <c r="B295" s="119">
        <v>984</v>
      </c>
      <c r="C295" s="120">
        <v>1041</v>
      </c>
      <c r="D295" s="99">
        <f>C295/B295</f>
        <v>1.0579268292682926</v>
      </c>
      <c r="GB295"/>
      <c r="GC295"/>
      <c r="GD295"/>
    </row>
    <row r="296" spans="1:186" ht="21" customHeight="1">
      <c r="A296" s="121" t="s">
        <v>1471</v>
      </c>
      <c r="B296" s="119"/>
      <c r="C296" s="120"/>
      <c r="D296" s="99"/>
      <c r="GB296"/>
      <c r="GC296"/>
      <c r="GD296"/>
    </row>
    <row r="297" spans="1:186" ht="21" customHeight="1">
      <c r="A297" s="121" t="s">
        <v>1472</v>
      </c>
      <c r="B297" s="119"/>
      <c r="C297" s="120"/>
      <c r="D297" s="99"/>
      <c r="GB297"/>
      <c r="GC297"/>
      <c r="GD297"/>
    </row>
    <row r="298" spans="1:186" ht="21" customHeight="1">
      <c r="A298" s="98" t="s">
        <v>1473</v>
      </c>
      <c r="B298" s="119"/>
      <c r="C298" s="120"/>
      <c r="D298" s="99"/>
      <c r="GB298"/>
      <c r="GC298"/>
      <c r="GD298"/>
    </row>
    <row r="299" spans="1:186" ht="21" customHeight="1">
      <c r="A299" s="118" t="s">
        <v>1474</v>
      </c>
      <c r="B299" s="119">
        <v>220</v>
      </c>
      <c r="C299" s="120"/>
      <c r="D299" s="99">
        <f>C299/B299</f>
        <v>0</v>
      </c>
      <c r="GB299"/>
      <c r="GC299"/>
      <c r="GD299"/>
    </row>
    <row r="300" spans="1:186" ht="21" customHeight="1">
      <c r="A300" s="118" t="s">
        <v>1475</v>
      </c>
      <c r="B300" s="119">
        <v>504</v>
      </c>
      <c r="C300" s="120">
        <v>500</v>
      </c>
      <c r="D300" s="99">
        <f>C300/B300</f>
        <v>0.9920634920634921</v>
      </c>
      <c r="GB300"/>
      <c r="GC300"/>
      <c r="GD300"/>
    </row>
    <row r="301" spans="1:186" ht="21" customHeight="1">
      <c r="A301" s="118" t="s">
        <v>1476</v>
      </c>
      <c r="B301" s="119"/>
      <c r="C301" s="120"/>
      <c r="D301" s="99"/>
      <c r="GB301"/>
      <c r="GC301"/>
      <c r="GD301"/>
    </row>
    <row r="302" spans="1:186" ht="21" customHeight="1">
      <c r="A302" s="121" t="s">
        <v>335</v>
      </c>
      <c r="B302" s="119">
        <v>100</v>
      </c>
      <c r="C302" s="120"/>
      <c r="D302" s="99">
        <f>C302/B302</f>
        <v>0</v>
      </c>
      <c r="GB302"/>
      <c r="GC302"/>
      <c r="GD302"/>
    </row>
    <row r="303" spans="1:186" ht="21" customHeight="1">
      <c r="A303" s="121" t="s">
        <v>303</v>
      </c>
      <c r="B303" s="119"/>
      <c r="C303" s="120"/>
      <c r="D303" s="99"/>
      <c r="GB303"/>
      <c r="GC303"/>
      <c r="GD303"/>
    </row>
    <row r="304" spans="1:186" ht="21" customHeight="1">
      <c r="A304" s="121" t="s">
        <v>489</v>
      </c>
      <c r="B304" s="119">
        <v>120</v>
      </c>
      <c r="C304" s="120"/>
      <c r="D304" s="99">
        <f>C304/B304</f>
        <v>0</v>
      </c>
      <c r="GB304"/>
      <c r="GC304"/>
      <c r="GD304"/>
    </row>
    <row r="305" spans="1:186" ht="21" customHeight="1">
      <c r="A305" s="118" t="s">
        <v>490</v>
      </c>
      <c r="B305" s="119"/>
      <c r="C305" s="120">
        <f>SUM(C306:C311)</f>
        <v>0</v>
      </c>
      <c r="D305" s="99"/>
      <c r="GB305"/>
      <c r="GC305"/>
      <c r="GD305"/>
    </row>
    <row r="306" spans="1:186" ht="21" customHeight="1">
      <c r="A306" s="118" t="s">
        <v>294</v>
      </c>
      <c r="B306" s="119"/>
      <c r="C306" s="120"/>
      <c r="D306" s="99"/>
      <c r="GB306"/>
      <c r="GC306"/>
      <c r="GD306"/>
    </row>
    <row r="307" spans="1:186" ht="21" customHeight="1">
      <c r="A307" s="118" t="s">
        <v>295</v>
      </c>
      <c r="B307" s="119"/>
      <c r="C307" s="120"/>
      <c r="D307" s="99"/>
      <c r="GB307"/>
      <c r="GC307"/>
      <c r="GD307"/>
    </row>
    <row r="308" spans="1:186" ht="21" customHeight="1">
      <c r="A308" s="121" t="s">
        <v>296</v>
      </c>
      <c r="B308" s="119"/>
      <c r="C308" s="120"/>
      <c r="D308" s="99"/>
      <c r="GB308"/>
      <c r="GC308"/>
      <c r="GD308"/>
    </row>
    <row r="309" spans="1:186" ht="21" customHeight="1">
      <c r="A309" s="121" t="s">
        <v>491</v>
      </c>
      <c r="B309" s="119"/>
      <c r="C309" s="120"/>
      <c r="D309" s="99"/>
      <c r="GB309"/>
      <c r="GC309"/>
      <c r="GD309"/>
    </row>
    <row r="310" spans="1:186" ht="21" customHeight="1">
      <c r="A310" s="121" t="s">
        <v>303</v>
      </c>
      <c r="B310" s="119"/>
      <c r="C310" s="120"/>
      <c r="D310" s="99"/>
      <c r="GB310"/>
      <c r="GC310"/>
      <c r="GD310"/>
    </row>
    <row r="311" spans="1:186" ht="21" customHeight="1">
      <c r="A311" s="98" t="s">
        <v>492</v>
      </c>
      <c r="B311" s="119"/>
      <c r="C311" s="120"/>
      <c r="D311" s="99"/>
      <c r="GB311"/>
      <c r="GC311"/>
      <c r="GD311"/>
    </row>
    <row r="312" spans="1:186" ht="21" customHeight="1">
      <c r="A312" s="118" t="s">
        <v>493</v>
      </c>
      <c r="B312" s="119">
        <v>339</v>
      </c>
      <c r="C312" s="120">
        <f>SUM(C313:C323)</f>
        <v>143</v>
      </c>
      <c r="D312" s="99">
        <f>C312/B312</f>
        <v>0.4218289085545723</v>
      </c>
      <c r="GB312"/>
      <c r="GC312"/>
      <c r="GD312"/>
    </row>
    <row r="313" spans="1:186" ht="21" customHeight="1">
      <c r="A313" s="118" t="s">
        <v>294</v>
      </c>
      <c r="B313" s="119">
        <v>339</v>
      </c>
      <c r="C313" s="120">
        <v>143</v>
      </c>
      <c r="D313" s="99">
        <f>C313/B313</f>
        <v>0.4218289085545723</v>
      </c>
      <c r="GB313"/>
      <c r="GC313"/>
      <c r="GD313"/>
    </row>
    <row r="314" spans="1:186" ht="21" customHeight="1">
      <c r="A314" s="118" t="s">
        <v>295</v>
      </c>
      <c r="B314" s="119"/>
      <c r="C314" s="120"/>
      <c r="D314" s="99"/>
      <c r="GB314"/>
      <c r="GC314"/>
      <c r="GD314"/>
    </row>
    <row r="315" spans="1:186" ht="21" customHeight="1">
      <c r="A315" s="121" t="s">
        <v>296</v>
      </c>
      <c r="B315" s="119"/>
      <c r="C315" s="120"/>
      <c r="D315" s="99"/>
      <c r="GB315"/>
      <c r="GC315"/>
      <c r="GD315"/>
    </row>
    <row r="316" spans="1:186" ht="21" customHeight="1">
      <c r="A316" s="121" t="s">
        <v>1477</v>
      </c>
      <c r="B316" s="119"/>
      <c r="C316" s="120"/>
      <c r="D316" s="99"/>
      <c r="GB316"/>
      <c r="GC316"/>
      <c r="GD316"/>
    </row>
    <row r="317" spans="1:186" ht="21" customHeight="1">
      <c r="A317" s="121" t="s">
        <v>1478</v>
      </c>
      <c r="B317" s="119"/>
      <c r="C317" s="120"/>
      <c r="D317" s="99"/>
      <c r="GB317"/>
      <c r="GC317"/>
      <c r="GD317"/>
    </row>
    <row r="318" spans="1:186" ht="21" customHeight="1">
      <c r="A318" s="118" t="s">
        <v>1479</v>
      </c>
      <c r="B318" s="119"/>
      <c r="C318" s="120"/>
      <c r="D318" s="99"/>
      <c r="GB318"/>
      <c r="GC318"/>
      <c r="GD318"/>
    </row>
    <row r="319" spans="1:186" ht="21" customHeight="1">
      <c r="A319" s="118" t="s">
        <v>1480</v>
      </c>
      <c r="B319" s="119"/>
      <c r="C319" s="120"/>
      <c r="D319" s="99"/>
      <c r="GB319"/>
      <c r="GC319"/>
      <c r="GD319"/>
    </row>
    <row r="320" spans="1:186" ht="21" customHeight="1">
      <c r="A320" s="118" t="s">
        <v>1481</v>
      </c>
      <c r="B320" s="119"/>
      <c r="C320" s="120"/>
      <c r="D320" s="99"/>
      <c r="GB320"/>
      <c r="GC320"/>
      <c r="GD320"/>
    </row>
    <row r="321" spans="1:186" ht="21" customHeight="1">
      <c r="A321" s="121" t="s">
        <v>494</v>
      </c>
      <c r="B321" s="119"/>
      <c r="C321" s="120"/>
      <c r="D321" s="99"/>
      <c r="GB321"/>
      <c r="GC321"/>
      <c r="GD321"/>
    </row>
    <row r="322" spans="1:186" ht="21" customHeight="1">
      <c r="A322" s="121" t="s">
        <v>303</v>
      </c>
      <c r="B322" s="119"/>
      <c r="C322" s="120"/>
      <c r="D322" s="99"/>
      <c r="GB322"/>
      <c r="GC322"/>
      <c r="GD322"/>
    </row>
    <row r="323" spans="1:4" ht="21" customHeight="1">
      <c r="A323" s="121" t="s">
        <v>496</v>
      </c>
      <c r="B323" s="119"/>
      <c r="C323" s="120"/>
      <c r="D323" s="99"/>
    </row>
    <row r="324" spans="1:4" ht="21" customHeight="1">
      <c r="A324" s="98" t="s">
        <v>497</v>
      </c>
      <c r="B324" s="119">
        <v>151</v>
      </c>
      <c r="C324" s="120">
        <f>SUM(C325:C332)</f>
        <v>31</v>
      </c>
      <c r="D324" s="99">
        <f>C324/B324</f>
        <v>0.2052980132450331</v>
      </c>
    </row>
    <row r="325" spans="1:4" ht="21" customHeight="1">
      <c r="A325" s="118" t="s">
        <v>294</v>
      </c>
      <c r="B325" s="119">
        <v>146</v>
      </c>
      <c r="C325" s="120">
        <v>31</v>
      </c>
      <c r="D325" s="99">
        <f>C325/B325</f>
        <v>0.21232876712328766</v>
      </c>
    </row>
    <row r="326" spans="1:4" ht="21" customHeight="1">
      <c r="A326" s="118" t="s">
        <v>295</v>
      </c>
      <c r="B326" s="119"/>
      <c r="C326" s="120"/>
      <c r="D326" s="99"/>
    </row>
    <row r="327" spans="1:4" ht="21" customHeight="1">
      <c r="A327" s="118" t="s">
        <v>296</v>
      </c>
      <c r="B327" s="119"/>
      <c r="C327" s="120"/>
      <c r="D327" s="99"/>
    </row>
    <row r="328" spans="1:4" ht="21" customHeight="1">
      <c r="A328" s="121" t="s">
        <v>498</v>
      </c>
      <c r="B328" s="119"/>
      <c r="C328" s="120"/>
      <c r="D328" s="99"/>
    </row>
    <row r="329" spans="1:4" ht="21" customHeight="1">
      <c r="A329" s="121" t="s">
        <v>499</v>
      </c>
      <c r="B329" s="119"/>
      <c r="C329" s="120"/>
      <c r="D329" s="99"/>
    </row>
    <row r="330" spans="1:4" ht="21" customHeight="1">
      <c r="A330" s="121" t="s">
        <v>500</v>
      </c>
      <c r="B330" s="119"/>
      <c r="C330" s="120"/>
      <c r="D330" s="99"/>
    </row>
    <row r="331" spans="1:4" ht="21" customHeight="1">
      <c r="A331" s="118" t="s">
        <v>303</v>
      </c>
      <c r="B331" s="119"/>
      <c r="C331" s="120"/>
      <c r="D331" s="99"/>
    </row>
    <row r="332" spans="1:4" ht="21" customHeight="1">
      <c r="A332" s="118" t="s">
        <v>501</v>
      </c>
      <c r="B332" s="119">
        <v>5</v>
      </c>
      <c r="C332" s="120"/>
      <c r="D332" s="99">
        <f>C332/B332</f>
        <v>0</v>
      </c>
    </row>
    <row r="333" spans="1:4" ht="21" customHeight="1">
      <c r="A333" s="118" t="s">
        <v>502</v>
      </c>
      <c r="B333" s="119">
        <v>628</v>
      </c>
      <c r="C333" s="120">
        <f>SUM(C334:C346)</f>
        <v>610</v>
      </c>
      <c r="D333" s="99">
        <f>C333/B333</f>
        <v>0.9713375796178344</v>
      </c>
    </row>
    <row r="334" spans="1:4" ht="21" customHeight="1">
      <c r="A334" s="121" t="s">
        <v>294</v>
      </c>
      <c r="B334" s="119">
        <v>415</v>
      </c>
      <c r="C334" s="120">
        <v>420</v>
      </c>
      <c r="D334" s="99">
        <f>C334/B334</f>
        <v>1.0120481927710843</v>
      </c>
    </row>
    <row r="335" spans="1:4" ht="21" customHeight="1">
      <c r="A335" s="121" t="s">
        <v>295</v>
      </c>
      <c r="B335" s="119">
        <v>14</v>
      </c>
      <c r="C335" s="120"/>
      <c r="D335" s="99">
        <f>C335/B335</f>
        <v>0</v>
      </c>
    </row>
    <row r="336" spans="1:4" ht="21" customHeight="1">
      <c r="A336" s="121" t="s">
        <v>296</v>
      </c>
      <c r="B336" s="119"/>
      <c r="C336" s="120"/>
      <c r="D336" s="99"/>
    </row>
    <row r="337" spans="1:4" ht="21" customHeight="1">
      <c r="A337" s="98" t="s">
        <v>503</v>
      </c>
      <c r="B337" s="119">
        <v>70</v>
      </c>
      <c r="C337" s="120">
        <v>50</v>
      </c>
      <c r="D337" s="99">
        <f>C337/B337</f>
        <v>0.7142857142857143</v>
      </c>
    </row>
    <row r="338" spans="1:4" ht="21" customHeight="1">
      <c r="A338" s="118" t="s">
        <v>504</v>
      </c>
      <c r="B338" s="119"/>
      <c r="C338" s="120">
        <v>5</v>
      </c>
      <c r="D338" s="99"/>
    </row>
    <row r="339" spans="1:4" ht="21" customHeight="1">
      <c r="A339" s="118" t="s">
        <v>505</v>
      </c>
      <c r="B339" s="119">
        <v>88</v>
      </c>
      <c r="C339" s="120">
        <v>91</v>
      </c>
      <c r="D339" s="99">
        <f>C339/B339</f>
        <v>1.0340909090909092</v>
      </c>
    </row>
    <row r="340" spans="1:4" ht="21" customHeight="1">
      <c r="A340" s="118" t="s">
        <v>506</v>
      </c>
      <c r="B340" s="119">
        <v>34</v>
      </c>
      <c r="C340" s="120">
        <v>40</v>
      </c>
      <c r="D340" s="99">
        <f>C340/B340</f>
        <v>1.1764705882352942</v>
      </c>
    </row>
    <row r="341" spans="1:4" ht="21" customHeight="1">
      <c r="A341" s="121" t="s">
        <v>1482</v>
      </c>
      <c r="B341" s="119"/>
      <c r="C341" s="120"/>
      <c r="D341" s="99"/>
    </row>
    <row r="342" spans="1:4" ht="21" customHeight="1">
      <c r="A342" s="121" t="s">
        <v>508</v>
      </c>
      <c r="B342" s="119"/>
      <c r="C342" s="120"/>
      <c r="D342" s="99"/>
    </row>
    <row r="343" spans="1:4" ht="21" customHeight="1">
      <c r="A343" s="121" t="s">
        <v>509</v>
      </c>
      <c r="B343" s="119"/>
      <c r="C343" s="120">
        <v>4</v>
      </c>
      <c r="D343" s="99"/>
    </row>
    <row r="344" spans="1:4" ht="21" customHeight="1">
      <c r="A344" s="121" t="s">
        <v>510</v>
      </c>
      <c r="B344" s="119"/>
      <c r="C344" s="120"/>
      <c r="D344" s="99"/>
    </row>
    <row r="345" spans="1:4" ht="21" customHeight="1">
      <c r="A345" s="121" t="s">
        <v>303</v>
      </c>
      <c r="B345" s="119">
        <v>7</v>
      </c>
      <c r="C345" s="120"/>
      <c r="D345" s="99">
        <f>C345/B345</f>
        <v>0</v>
      </c>
    </row>
    <row r="346" spans="1:4" ht="21" customHeight="1">
      <c r="A346" s="118" t="s">
        <v>512</v>
      </c>
      <c r="B346" s="119"/>
      <c r="C346" s="120"/>
      <c r="D346" s="99"/>
    </row>
    <row r="347" spans="1:4" ht="21" customHeight="1">
      <c r="A347" s="118" t="s">
        <v>513</v>
      </c>
      <c r="B347" s="119"/>
      <c r="C347" s="120">
        <f>SUM(C348:C355)</f>
        <v>0</v>
      </c>
      <c r="D347" s="99"/>
    </row>
    <row r="348" spans="1:4" ht="21" customHeight="1">
      <c r="A348" s="118" t="s">
        <v>294</v>
      </c>
      <c r="B348" s="119"/>
      <c r="C348" s="120"/>
      <c r="D348" s="99"/>
    </row>
    <row r="349" spans="1:4" ht="21" customHeight="1">
      <c r="A349" s="121" t="s">
        <v>295</v>
      </c>
      <c r="B349" s="119"/>
      <c r="C349" s="120"/>
      <c r="D349" s="99"/>
    </row>
    <row r="350" spans="1:4" ht="21" customHeight="1">
      <c r="A350" s="121" t="s">
        <v>296</v>
      </c>
      <c r="B350" s="119"/>
      <c r="C350" s="120"/>
      <c r="D350" s="99"/>
    </row>
    <row r="351" spans="1:4" ht="21" customHeight="1">
      <c r="A351" s="121" t="s">
        <v>514</v>
      </c>
      <c r="B351" s="119"/>
      <c r="C351" s="120"/>
      <c r="D351" s="99"/>
    </row>
    <row r="352" spans="1:4" ht="21" customHeight="1">
      <c r="A352" s="98" t="s">
        <v>515</v>
      </c>
      <c r="B352" s="119"/>
      <c r="C352" s="120"/>
      <c r="D352" s="99"/>
    </row>
    <row r="353" spans="1:4" ht="21" customHeight="1">
      <c r="A353" s="118" t="s">
        <v>516</v>
      </c>
      <c r="B353" s="119"/>
      <c r="C353" s="120"/>
      <c r="D353" s="99"/>
    </row>
    <row r="354" spans="1:4" ht="21" customHeight="1">
      <c r="A354" s="118" t="s">
        <v>303</v>
      </c>
      <c r="B354" s="119"/>
      <c r="C354" s="120"/>
      <c r="D354" s="99"/>
    </row>
    <row r="355" spans="1:4" ht="21" customHeight="1">
      <c r="A355" s="118" t="s">
        <v>517</v>
      </c>
      <c r="B355" s="119"/>
      <c r="C355" s="120"/>
      <c r="D355" s="99"/>
    </row>
    <row r="356" spans="1:4" ht="21" customHeight="1">
      <c r="A356" s="121" t="s">
        <v>518</v>
      </c>
      <c r="B356" s="119"/>
      <c r="C356" s="120">
        <f>SUM(C357:C364)</f>
        <v>0</v>
      </c>
      <c r="D356" s="99"/>
    </row>
    <row r="357" spans="1:4" ht="21" customHeight="1">
      <c r="A357" s="121" t="s">
        <v>294</v>
      </c>
      <c r="B357" s="119"/>
      <c r="C357" s="120"/>
      <c r="D357" s="99"/>
    </row>
    <row r="358" spans="1:4" ht="21" customHeight="1">
      <c r="A358" s="121" t="s">
        <v>295</v>
      </c>
      <c r="B358" s="119"/>
      <c r="C358" s="120"/>
      <c r="D358" s="99"/>
    </row>
    <row r="359" spans="1:4" ht="21" customHeight="1">
      <c r="A359" s="118" t="s">
        <v>296</v>
      </c>
      <c r="B359" s="119"/>
      <c r="C359" s="120"/>
      <c r="D359" s="99"/>
    </row>
    <row r="360" spans="1:4" ht="21" customHeight="1">
      <c r="A360" s="118" t="s">
        <v>519</v>
      </c>
      <c r="B360" s="119"/>
      <c r="C360" s="120"/>
      <c r="D360" s="99"/>
    </row>
    <row r="361" spans="1:4" ht="21" customHeight="1">
      <c r="A361" s="118" t="s">
        <v>520</v>
      </c>
      <c r="B361" s="119"/>
      <c r="C361" s="120"/>
      <c r="D361" s="99"/>
    </row>
    <row r="362" spans="1:4" ht="21" customHeight="1">
      <c r="A362" s="121" t="s">
        <v>521</v>
      </c>
      <c r="B362" s="119"/>
      <c r="C362" s="120"/>
      <c r="D362" s="99"/>
    </row>
    <row r="363" spans="1:4" ht="21" customHeight="1">
      <c r="A363" s="121" t="s">
        <v>303</v>
      </c>
      <c r="B363" s="119"/>
      <c r="C363" s="120"/>
      <c r="D363" s="99"/>
    </row>
    <row r="364" spans="1:4" ht="21" customHeight="1">
      <c r="A364" s="121" t="s">
        <v>522</v>
      </c>
      <c r="B364" s="119"/>
      <c r="C364" s="120"/>
      <c r="D364" s="99"/>
    </row>
    <row r="365" spans="1:4" ht="21" customHeight="1">
      <c r="A365" s="98" t="s">
        <v>523</v>
      </c>
      <c r="B365" s="119"/>
      <c r="C365" s="120">
        <f>SUM(C366:C372)</f>
        <v>0</v>
      </c>
      <c r="D365" s="99"/>
    </row>
    <row r="366" spans="1:4" ht="21" customHeight="1">
      <c r="A366" s="118" t="s">
        <v>294</v>
      </c>
      <c r="B366" s="119"/>
      <c r="C366" s="120"/>
      <c r="D366" s="99"/>
    </row>
    <row r="367" spans="1:4" ht="21" customHeight="1">
      <c r="A367" s="118" t="s">
        <v>295</v>
      </c>
      <c r="B367" s="119"/>
      <c r="C367" s="120"/>
      <c r="D367" s="99"/>
    </row>
    <row r="368" spans="1:4" ht="21" customHeight="1">
      <c r="A368" s="118" t="s">
        <v>296</v>
      </c>
      <c r="B368" s="119"/>
      <c r="C368" s="120"/>
      <c r="D368" s="99"/>
    </row>
    <row r="369" spans="1:4" ht="21" customHeight="1">
      <c r="A369" s="121" t="s">
        <v>524</v>
      </c>
      <c r="B369" s="119"/>
      <c r="C369" s="120"/>
      <c r="D369" s="99"/>
    </row>
    <row r="370" spans="1:4" ht="21" customHeight="1">
      <c r="A370" s="121" t="s">
        <v>525</v>
      </c>
      <c r="B370" s="119"/>
      <c r="C370" s="120"/>
      <c r="D370" s="99"/>
    </row>
    <row r="371" spans="1:4" ht="21" customHeight="1">
      <c r="A371" s="121" t="s">
        <v>303</v>
      </c>
      <c r="B371" s="119"/>
      <c r="C371" s="120"/>
      <c r="D371" s="99"/>
    </row>
    <row r="372" spans="1:4" ht="21" customHeight="1">
      <c r="A372" s="118" t="s">
        <v>526</v>
      </c>
      <c r="B372" s="119"/>
      <c r="C372" s="120"/>
      <c r="D372" s="99"/>
    </row>
    <row r="373" spans="1:4" ht="21" customHeight="1">
      <c r="A373" s="118" t="s">
        <v>527</v>
      </c>
      <c r="B373" s="119"/>
      <c r="C373" s="120">
        <f>SUM(C374:C380)</f>
        <v>0</v>
      </c>
      <c r="D373" s="99"/>
    </row>
    <row r="374" spans="1:4" ht="21" customHeight="1">
      <c r="A374" s="118" t="s">
        <v>294</v>
      </c>
      <c r="B374" s="119"/>
      <c r="C374" s="120"/>
      <c r="D374" s="99"/>
    </row>
    <row r="375" spans="1:4" ht="21" customHeight="1">
      <c r="A375" s="121" t="s">
        <v>295</v>
      </c>
      <c r="B375" s="119"/>
      <c r="C375" s="120"/>
      <c r="D375" s="99"/>
    </row>
    <row r="376" spans="1:4" ht="21" customHeight="1">
      <c r="A376" s="121" t="s">
        <v>1483</v>
      </c>
      <c r="B376" s="119"/>
      <c r="C376" s="120"/>
      <c r="D376" s="99"/>
    </row>
    <row r="377" spans="1:4" ht="21" customHeight="1">
      <c r="A377" s="121" t="s">
        <v>1484</v>
      </c>
      <c r="B377" s="119"/>
      <c r="C377" s="120"/>
      <c r="D377" s="99"/>
    </row>
    <row r="378" spans="1:4" ht="21" customHeight="1">
      <c r="A378" s="98" t="s">
        <v>1485</v>
      </c>
      <c r="B378" s="119"/>
      <c r="C378" s="120"/>
      <c r="D378" s="99"/>
    </row>
    <row r="379" spans="1:4" ht="21" customHeight="1">
      <c r="A379" s="118" t="s">
        <v>1474</v>
      </c>
      <c r="B379" s="119"/>
      <c r="C379" s="120"/>
      <c r="D379" s="99"/>
    </row>
    <row r="380" spans="1:4" ht="21" customHeight="1">
      <c r="A380" s="118" t="s">
        <v>529</v>
      </c>
      <c r="B380" s="119"/>
      <c r="C380" s="120"/>
      <c r="D380" s="99"/>
    </row>
    <row r="381" spans="1:4" ht="21" customHeight="1">
      <c r="A381" s="118" t="s">
        <v>1486</v>
      </c>
      <c r="B381" s="119"/>
      <c r="C381" s="120">
        <f>SUM(C382:C389)</f>
        <v>0</v>
      </c>
      <c r="D381" s="99"/>
    </row>
    <row r="382" spans="1:4" ht="21" customHeight="1">
      <c r="A382" s="118" t="s">
        <v>1487</v>
      </c>
      <c r="B382" s="119"/>
      <c r="C382" s="120"/>
      <c r="D382" s="99"/>
    </row>
    <row r="383" spans="1:4" ht="21" customHeight="1">
      <c r="A383" s="121" t="s">
        <v>294</v>
      </c>
      <c r="B383" s="119"/>
      <c r="C383" s="120"/>
      <c r="D383" s="99"/>
    </row>
    <row r="384" spans="1:4" ht="21" customHeight="1">
      <c r="A384" s="121" t="s">
        <v>1488</v>
      </c>
      <c r="B384" s="119"/>
      <c r="C384" s="120"/>
      <c r="D384" s="99"/>
    </row>
    <row r="385" spans="1:4" ht="21" customHeight="1">
      <c r="A385" s="121" t="s">
        <v>1489</v>
      </c>
      <c r="B385" s="119"/>
      <c r="C385" s="120"/>
      <c r="D385" s="99"/>
    </row>
    <row r="386" spans="1:4" ht="21" customHeight="1">
      <c r="A386" s="121" t="s">
        <v>1490</v>
      </c>
      <c r="B386" s="119"/>
      <c r="C386" s="120"/>
      <c r="D386" s="99"/>
    </row>
    <row r="387" spans="1:4" ht="21" customHeight="1">
      <c r="A387" s="98" t="s">
        <v>1491</v>
      </c>
      <c r="B387" s="119"/>
      <c r="C387" s="120"/>
      <c r="D387" s="99"/>
    </row>
    <row r="388" spans="1:4" ht="21" customHeight="1">
      <c r="A388" s="118" t="s">
        <v>1492</v>
      </c>
      <c r="B388" s="119"/>
      <c r="C388" s="120"/>
      <c r="D388" s="99"/>
    </row>
    <row r="389" spans="1:4" ht="21" customHeight="1">
      <c r="A389" s="118" t="s">
        <v>1493</v>
      </c>
      <c r="B389" s="119"/>
      <c r="C389" s="120"/>
      <c r="D389" s="99"/>
    </row>
    <row r="390" spans="1:4" ht="21" customHeight="1">
      <c r="A390" s="118" t="s">
        <v>530</v>
      </c>
      <c r="B390" s="119">
        <v>39</v>
      </c>
      <c r="C390" s="120">
        <v>15</v>
      </c>
      <c r="D390" s="99">
        <f>C390/B390</f>
        <v>0.38461538461538464</v>
      </c>
    </row>
    <row r="391" spans="1:4" ht="21" customHeight="1">
      <c r="A391" s="94" t="s">
        <v>1494</v>
      </c>
      <c r="B391" s="116">
        <v>32331</v>
      </c>
      <c r="C391" s="117">
        <f>SUM(C392,C397,C406,C413,C419,C423,C427,C431,C437,C444)</f>
        <v>33520</v>
      </c>
      <c r="D391" s="96">
        <f>C391/B391</f>
        <v>1.0367758498035942</v>
      </c>
    </row>
    <row r="392" spans="1:4" ht="21" customHeight="1">
      <c r="A392" s="121" t="s">
        <v>533</v>
      </c>
      <c r="B392" s="119">
        <v>1134</v>
      </c>
      <c r="C392" s="120">
        <f>SUM(C393:C396)</f>
        <v>1036</v>
      </c>
      <c r="D392" s="99">
        <f>C392/B392</f>
        <v>0.9135802469135802</v>
      </c>
    </row>
    <row r="393" spans="1:4" ht="21" customHeight="1">
      <c r="A393" s="118" t="s">
        <v>294</v>
      </c>
      <c r="B393" s="119">
        <v>128</v>
      </c>
      <c r="C393" s="120">
        <v>135</v>
      </c>
      <c r="D393" s="99">
        <f>C393/B393</f>
        <v>1.0546875</v>
      </c>
    </row>
    <row r="394" spans="1:4" ht="21" customHeight="1">
      <c r="A394" s="118" t="s">
        <v>295</v>
      </c>
      <c r="B394" s="119">
        <v>50</v>
      </c>
      <c r="C394" s="120"/>
      <c r="D394" s="99">
        <f>C394/B394</f>
        <v>0</v>
      </c>
    </row>
    <row r="395" spans="1:4" ht="21" customHeight="1">
      <c r="A395" s="118" t="s">
        <v>296</v>
      </c>
      <c r="B395" s="119"/>
      <c r="C395" s="120"/>
      <c r="D395" s="99"/>
    </row>
    <row r="396" spans="1:4" ht="21" customHeight="1">
      <c r="A396" s="121" t="s">
        <v>534</v>
      </c>
      <c r="B396" s="119">
        <v>956</v>
      </c>
      <c r="C396" s="120">
        <v>901</v>
      </c>
      <c r="D396" s="99">
        <f aca="true" t="shared" si="2" ref="D396:D401">C396/B396</f>
        <v>0.9424686192468619</v>
      </c>
    </row>
    <row r="397" spans="1:4" ht="21" customHeight="1">
      <c r="A397" s="118" t="s">
        <v>535</v>
      </c>
      <c r="B397" s="119">
        <v>28498</v>
      </c>
      <c r="C397" s="120">
        <f>SUM(C398:C405)</f>
        <v>29680</v>
      </c>
      <c r="D397" s="99">
        <f t="shared" si="2"/>
        <v>1.0414765948487612</v>
      </c>
    </row>
    <row r="398" spans="1:4" ht="21" customHeight="1">
      <c r="A398" s="118" t="s">
        <v>536</v>
      </c>
      <c r="B398" s="119">
        <v>1978</v>
      </c>
      <c r="C398" s="120">
        <v>2045</v>
      </c>
      <c r="D398" s="99">
        <f t="shared" si="2"/>
        <v>1.0338725985844288</v>
      </c>
    </row>
    <row r="399" spans="1:4" ht="21" customHeight="1">
      <c r="A399" s="118" t="s">
        <v>537</v>
      </c>
      <c r="B399" s="119">
        <v>14481</v>
      </c>
      <c r="C399" s="120">
        <v>15800</v>
      </c>
      <c r="D399" s="99">
        <f t="shared" si="2"/>
        <v>1.0910848698294318</v>
      </c>
    </row>
    <row r="400" spans="1:4" ht="21" customHeight="1">
      <c r="A400" s="121" t="s">
        <v>538</v>
      </c>
      <c r="B400" s="119">
        <v>7628</v>
      </c>
      <c r="C400" s="120">
        <v>7800</v>
      </c>
      <c r="D400" s="99">
        <f t="shared" si="2"/>
        <v>1.0225485055060304</v>
      </c>
    </row>
    <row r="401" spans="1:4" ht="21" customHeight="1">
      <c r="A401" s="121" t="s">
        <v>539</v>
      </c>
      <c r="B401" s="119">
        <v>4411</v>
      </c>
      <c r="C401" s="120">
        <v>4035</v>
      </c>
      <c r="D401" s="99">
        <f t="shared" si="2"/>
        <v>0.9147585581500793</v>
      </c>
    </row>
    <row r="402" spans="1:4" ht="21" customHeight="1">
      <c r="A402" s="121" t="s">
        <v>540</v>
      </c>
      <c r="B402" s="119"/>
      <c r="C402" s="120"/>
      <c r="D402" s="99"/>
    </row>
    <row r="403" spans="1:4" ht="21" customHeight="1">
      <c r="A403" s="118" t="s">
        <v>541</v>
      </c>
      <c r="B403" s="119"/>
      <c r="C403" s="120"/>
      <c r="D403" s="99"/>
    </row>
    <row r="404" spans="1:4" ht="21" customHeight="1">
      <c r="A404" s="118" t="s">
        <v>542</v>
      </c>
      <c r="B404" s="119"/>
      <c r="C404" s="120"/>
      <c r="D404" s="99"/>
    </row>
    <row r="405" spans="1:4" ht="21" customHeight="1">
      <c r="A405" s="118" t="s">
        <v>543</v>
      </c>
      <c r="B405" s="119"/>
      <c r="C405" s="120"/>
      <c r="D405" s="99"/>
    </row>
    <row r="406" spans="1:4" ht="21" customHeight="1">
      <c r="A406" s="118" t="s">
        <v>544</v>
      </c>
      <c r="B406" s="119">
        <v>1714</v>
      </c>
      <c r="C406" s="120">
        <f>SUM(C407:C412)</f>
        <v>1781</v>
      </c>
      <c r="D406" s="99">
        <f>C406/B406</f>
        <v>1.0390898483080513</v>
      </c>
    </row>
    <row r="407" spans="1:4" ht="21" customHeight="1">
      <c r="A407" s="118" t="s">
        <v>545</v>
      </c>
      <c r="B407" s="119">
        <v>635</v>
      </c>
      <c r="C407" s="120">
        <v>1722</v>
      </c>
      <c r="D407" s="99">
        <f>C407/B407</f>
        <v>2.7118110236220474</v>
      </c>
    </row>
    <row r="408" spans="1:4" ht="21" customHeight="1">
      <c r="A408" s="118" t="s">
        <v>546</v>
      </c>
      <c r="B408" s="119"/>
      <c r="C408" s="120"/>
      <c r="D408" s="99"/>
    </row>
    <row r="409" spans="1:4" ht="21" customHeight="1">
      <c r="A409" s="118" t="s">
        <v>547</v>
      </c>
      <c r="B409" s="119"/>
      <c r="C409" s="120"/>
      <c r="D409" s="99"/>
    </row>
    <row r="410" spans="1:4" ht="21" customHeight="1">
      <c r="A410" s="121" t="s">
        <v>548</v>
      </c>
      <c r="B410" s="119">
        <v>1043</v>
      </c>
      <c r="C410" s="120">
        <v>59</v>
      </c>
      <c r="D410" s="99">
        <f>C410/B410</f>
        <v>0.05656759348034516</v>
      </c>
    </row>
    <row r="411" spans="1:4" ht="21" customHeight="1">
      <c r="A411" s="121" t="s">
        <v>549</v>
      </c>
      <c r="B411" s="119"/>
      <c r="C411" s="120"/>
      <c r="D411" s="99"/>
    </row>
    <row r="412" spans="1:4" ht="21" customHeight="1">
      <c r="A412" s="121" t="s">
        <v>550</v>
      </c>
      <c r="B412" s="119">
        <v>36</v>
      </c>
      <c r="C412" s="120"/>
      <c r="D412" s="99">
        <f>C412/B412</f>
        <v>0</v>
      </c>
    </row>
    <row r="413" spans="1:4" ht="21" customHeight="1">
      <c r="A413" s="98" t="s">
        <v>551</v>
      </c>
      <c r="B413" s="119">
        <v>466</v>
      </c>
      <c r="C413" s="120">
        <f>SUM(C414:C418)</f>
        <v>513</v>
      </c>
      <c r="D413" s="99">
        <f>C413/B413</f>
        <v>1.1008583690987124</v>
      </c>
    </row>
    <row r="414" spans="1:4" ht="21" customHeight="1">
      <c r="A414" s="118" t="s">
        <v>552</v>
      </c>
      <c r="B414" s="119">
        <v>3</v>
      </c>
      <c r="C414" s="120">
        <v>57</v>
      </c>
      <c r="D414" s="99">
        <f>C414/B414</f>
        <v>19</v>
      </c>
    </row>
    <row r="415" spans="1:4" ht="21" customHeight="1">
      <c r="A415" s="118" t="s">
        <v>553</v>
      </c>
      <c r="B415" s="119"/>
      <c r="C415" s="120"/>
      <c r="D415" s="99"/>
    </row>
    <row r="416" spans="1:4" ht="21" customHeight="1">
      <c r="A416" s="118" t="s">
        <v>554</v>
      </c>
      <c r="B416" s="119">
        <v>233</v>
      </c>
      <c r="C416" s="120">
        <v>234</v>
      </c>
      <c r="D416" s="99">
        <f>C416/B416</f>
        <v>1.0042918454935623</v>
      </c>
    </row>
    <row r="417" spans="1:4" ht="21" customHeight="1">
      <c r="A417" s="121" t="s">
        <v>555</v>
      </c>
      <c r="B417" s="119">
        <v>230</v>
      </c>
      <c r="C417" s="120">
        <v>222</v>
      </c>
      <c r="D417" s="99">
        <f>C417/B417</f>
        <v>0.9652173913043478</v>
      </c>
    </row>
    <row r="418" spans="1:4" ht="21" customHeight="1">
      <c r="A418" s="121" t="s">
        <v>556</v>
      </c>
      <c r="B418" s="119"/>
      <c r="C418" s="120"/>
      <c r="D418" s="99"/>
    </row>
    <row r="419" spans="1:4" ht="21" customHeight="1">
      <c r="A419" s="121" t="s">
        <v>557</v>
      </c>
      <c r="B419" s="119">
        <v>268</v>
      </c>
      <c r="C419" s="120">
        <f>SUM(C420:C422)</f>
        <v>257</v>
      </c>
      <c r="D419" s="99">
        <f>C419/B419</f>
        <v>0.9589552238805971</v>
      </c>
    </row>
    <row r="420" spans="1:4" ht="21" customHeight="1">
      <c r="A420" s="118" t="s">
        <v>558</v>
      </c>
      <c r="B420" s="119">
        <v>268</v>
      </c>
      <c r="C420" s="120">
        <v>257</v>
      </c>
      <c r="D420" s="99">
        <f>C420/B420</f>
        <v>0.9589552238805971</v>
      </c>
    </row>
    <row r="421" spans="1:4" ht="21" customHeight="1">
      <c r="A421" s="118" t="s">
        <v>559</v>
      </c>
      <c r="B421" s="119"/>
      <c r="C421" s="120"/>
      <c r="D421" s="99"/>
    </row>
    <row r="422" spans="1:4" ht="21" customHeight="1">
      <c r="A422" s="118" t="s">
        <v>560</v>
      </c>
      <c r="B422" s="119"/>
      <c r="C422" s="120"/>
      <c r="D422" s="99"/>
    </row>
    <row r="423" spans="1:4" ht="21" customHeight="1">
      <c r="A423" s="121" t="s">
        <v>561</v>
      </c>
      <c r="B423" s="119"/>
      <c r="C423" s="120">
        <f>SUM(C424:C426)</f>
        <v>0</v>
      </c>
      <c r="D423" s="99"/>
    </row>
    <row r="424" spans="1:4" ht="21" customHeight="1">
      <c r="A424" s="121" t="s">
        <v>562</v>
      </c>
      <c r="B424" s="119"/>
      <c r="C424" s="120">
        <v>0</v>
      </c>
      <c r="D424" s="99"/>
    </row>
    <row r="425" spans="1:4" ht="21" customHeight="1">
      <c r="A425" s="121" t="s">
        <v>563</v>
      </c>
      <c r="B425" s="119"/>
      <c r="C425" s="120">
        <v>0</v>
      </c>
      <c r="D425" s="99"/>
    </row>
    <row r="426" spans="1:4" ht="21" customHeight="1">
      <c r="A426" s="98" t="s">
        <v>564</v>
      </c>
      <c r="B426" s="119"/>
      <c r="C426" s="120">
        <v>0</v>
      </c>
      <c r="D426" s="99"/>
    </row>
    <row r="427" spans="1:4" ht="21" customHeight="1">
      <c r="A427" s="118" t="s">
        <v>565</v>
      </c>
      <c r="B427" s="119"/>
      <c r="C427" s="120">
        <f>SUM(C428:C430)</f>
        <v>0</v>
      </c>
      <c r="D427" s="99"/>
    </row>
    <row r="428" spans="1:4" ht="21" customHeight="1">
      <c r="A428" s="118" t="s">
        <v>566</v>
      </c>
      <c r="B428" s="119"/>
      <c r="C428" s="120">
        <v>0</v>
      </c>
      <c r="D428" s="99"/>
    </row>
    <row r="429" spans="1:4" ht="21" customHeight="1">
      <c r="A429" s="118" t="s">
        <v>567</v>
      </c>
      <c r="B429" s="119"/>
      <c r="C429" s="120">
        <v>0</v>
      </c>
      <c r="D429" s="99"/>
    </row>
    <row r="430" spans="1:4" ht="21" customHeight="1">
      <c r="A430" s="121" t="s">
        <v>568</v>
      </c>
      <c r="B430" s="119"/>
      <c r="C430" s="120">
        <v>0</v>
      </c>
      <c r="D430" s="99"/>
    </row>
    <row r="431" spans="1:4" ht="21" customHeight="1">
      <c r="A431" s="121" t="s">
        <v>569</v>
      </c>
      <c r="B431" s="119">
        <v>251</v>
      </c>
      <c r="C431" s="120">
        <f>SUM(C432:C436)</f>
        <v>253</v>
      </c>
      <c r="D431" s="99">
        <f>C431/B431</f>
        <v>1.0079681274900398</v>
      </c>
    </row>
    <row r="432" spans="1:4" ht="21" customHeight="1">
      <c r="A432" s="121" t="s">
        <v>570</v>
      </c>
      <c r="B432" s="119">
        <v>251</v>
      </c>
      <c r="C432" s="120">
        <v>253</v>
      </c>
      <c r="D432" s="99">
        <f>C432/B432</f>
        <v>1.0079681274900398</v>
      </c>
    </row>
    <row r="433" spans="1:4" ht="21" customHeight="1">
      <c r="A433" s="118" t="s">
        <v>571</v>
      </c>
      <c r="B433" s="119"/>
      <c r="C433" s="120"/>
      <c r="D433" s="99"/>
    </row>
    <row r="434" spans="1:4" ht="21" customHeight="1">
      <c r="A434" s="118" t="s">
        <v>572</v>
      </c>
      <c r="B434" s="119"/>
      <c r="C434" s="120"/>
      <c r="D434" s="99"/>
    </row>
    <row r="435" spans="1:4" ht="21" customHeight="1">
      <c r="A435" s="118" t="s">
        <v>573</v>
      </c>
      <c r="B435" s="119"/>
      <c r="C435" s="120"/>
      <c r="D435" s="99"/>
    </row>
    <row r="436" spans="1:4" ht="21" customHeight="1">
      <c r="A436" s="118" t="s">
        <v>574</v>
      </c>
      <c r="B436" s="119"/>
      <c r="C436" s="120"/>
      <c r="D436" s="99"/>
    </row>
    <row r="437" spans="1:4" ht="21" customHeight="1">
      <c r="A437" s="118" t="s">
        <v>575</v>
      </c>
      <c r="B437" s="119"/>
      <c r="C437" s="120">
        <f>SUM(C438:C443)</f>
        <v>0</v>
      </c>
      <c r="D437" s="99"/>
    </row>
    <row r="438" spans="1:4" ht="21" customHeight="1">
      <c r="A438" s="121" t="s">
        <v>576</v>
      </c>
      <c r="B438" s="119"/>
      <c r="C438" s="120"/>
      <c r="D438" s="99"/>
    </row>
    <row r="439" spans="1:4" ht="21" customHeight="1">
      <c r="A439" s="121" t="s">
        <v>577</v>
      </c>
      <c r="B439" s="119"/>
      <c r="C439" s="120"/>
      <c r="D439" s="99"/>
    </row>
    <row r="440" spans="1:4" ht="21" customHeight="1">
      <c r="A440" s="121" t="s">
        <v>578</v>
      </c>
      <c r="B440" s="119"/>
      <c r="C440" s="120"/>
      <c r="D440" s="99"/>
    </row>
    <row r="441" spans="1:4" ht="21" customHeight="1">
      <c r="A441" s="98" t="s">
        <v>579</v>
      </c>
      <c r="B441" s="119"/>
      <c r="C441" s="120"/>
      <c r="D441" s="99"/>
    </row>
    <row r="442" spans="1:4" ht="21" customHeight="1">
      <c r="A442" s="118" t="s">
        <v>580</v>
      </c>
      <c r="B442" s="119"/>
      <c r="C442" s="120"/>
      <c r="D442" s="99"/>
    </row>
    <row r="443" spans="1:4" ht="21" customHeight="1">
      <c r="A443" s="118" t="s">
        <v>581</v>
      </c>
      <c r="B443" s="119"/>
      <c r="C443" s="120"/>
      <c r="D443" s="99"/>
    </row>
    <row r="444" spans="1:4" ht="21" customHeight="1">
      <c r="A444" s="118" t="s">
        <v>582</v>
      </c>
      <c r="B444" s="119"/>
      <c r="C444" s="120"/>
      <c r="D444" s="99"/>
    </row>
    <row r="445" spans="1:4" ht="21" customHeight="1">
      <c r="A445" s="94" t="s">
        <v>1495</v>
      </c>
      <c r="B445" s="116">
        <v>1503</v>
      </c>
      <c r="C445" s="117">
        <f>SUM(C446,C451,C460,C466,C472,C477,C482,C489,C493,C496)</f>
        <v>1500</v>
      </c>
      <c r="D445" s="96">
        <f>C445/B445</f>
        <v>0.998003992015968</v>
      </c>
    </row>
    <row r="446" spans="1:4" ht="21" customHeight="1">
      <c r="A446" s="121" t="s">
        <v>585</v>
      </c>
      <c r="B446" s="119">
        <v>189</v>
      </c>
      <c r="C446" s="120">
        <f>SUM(C447:C450)</f>
        <v>196</v>
      </c>
      <c r="D446" s="99">
        <f>C446/B446</f>
        <v>1.037037037037037</v>
      </c>
    </row>
    <row r="447" spans="1:4" ht="21" customHeight="1">
      <c r="A447" s="118" t="s">
        <v>294</v>
      </c>
      <c r="B447" s="119">
        <v>189</v>
      </c>
      <c r="C447" s="120">
        <v>196</v>
      </c>
      <c r="D447" s="99">
        <f>C447/B447</f>
        <v>1.037037037037037</v>
      </c>
    </row>
    <row r="448" spans="1:4" ht="21" customHeight="1">
      <c r="A448" s="118" t="s">
        <v>295</v>
      </c>
      <c r="B448" s="119"/>
      <c r="C448" s="120"/>
      <c r="D448" s="99"/>
    </row>
    <row r="449" spans="1:4" ht="21" customHeight="1">
      <c r="A449" s="118" t="s">
        <v>296</v>
      </c>
      <c r="B449" s="119"/>
      <c r="C449" s="120"/>
      <c r="D449" s="99"/>
    </row>
    <row r="450" spans="1:4" ht="21" customHeight="1">
      <c r="A450" s="121" t="s">
        <v>586</v>
      </c>
      <c r="B450" s="119"/>
      <c r="C450" s="120"/>
      <c r="D450" s="99"/>
    </row>
    <row r="451" spans="1:4" ht="21" customHeight="1">
      <c r="A451" s="118" t="s">
        <v>587</v>
      </c>
      <c r="B451" s="119"/>
      <c r="C451" s="120">
        <f>SUM(C452:C459)</f>
        <v>0</v>
      </c>
      <c r="D451" s="99"/>
    </row>
    <row r="452" spans="1:4" ht="21" customHeight="1">
      <c r="A452" s="118" t="s">
        <v>588</v>
      </c>
      <c r="B452" s="119"/>
      <c r="C452" s="120"/>
      <c r="D452" s="99"/>
    </row>
    <row r="453" spans="1:4" ht="21" customHeight="1">
      <c r="A453" s="118" t="s">
        <v>589</v>
      </c>
      <c r="B453" s="119"/>
      <c r="C453" s="120"/>
      <c r="D453" s="99"/>
    </row>
    <row r="454" spans="1:4" ht="21" customHeight="1">
      <c r="A454" s="98" t="s">
        <v>590</v>
      </c>
      <c r="B454" s="119"/>
      <c r="C454" s="120"/>
      <c r="D454" s="99"/>
    </row>
    <row r="455" spans="1:4" ht="21" customHeight="1">
      <c r="A455" s="118" t="s">
        <v>591</v>
      </c>
      <c r="B455" s="119"/>
      <c r="C455" s="120"/>
      <c r="D455" s="99"/>
    </row>
    <row r="456" spans="1:4" ht="21" customHeight="1">
      <c r="A456" s="118" t="s">
        <v>592</v>
      </c>
      <c r="B456" s="119"/>
      <c r="C456" s="120"/>
      <c r="D456" s="99"/>
    </row>
    <row r="457" spans="1:4" ht="21" customHeight="1">
      <c r="A457" s="118" t="s">
        <v>593</v>
      </c>
      <c r="B457" s="119"/>
      <c r="C457" s="120"/>
      <c r="D457" s="99"/>
    </row>
    <row r="458" spans="1:4" ht="21" customHeight="1">
      <c r="A458" s="121" t="s">
        <v>594</v>
      </c>
      <c r="B458" s="119"/>
      <c r="C458" s="120"/>
      <c r="D458" s="99"/>
    </row>
    <row r="459" spans="1:4" ht="21" customHeight="1">
      <c r="A459" s="121" t="s">
        <v>595</v>
      </c>
      <c r="B459" s="119"/>
      <c r="C459" s="120"/>
      <c r="D459" s="99"/>
    </row>
    <row r="460" spans="1:4" ht="21" customHeight="1">
      <c r="A460" s="121" t="s">
        <v>596</v>
      </c>
      <c r="B460" s="119"/>
      <c r="C460" s="120">
        <f>SUM(C461:C465)</f>
        <v>0</v>
      </c>
      <c r="D460" s="99"/>
    </row>
    <row r="461" spans="1:4" ht="21" customHeight="1">
      <c r="A461" s="118" t="s">
        <v>588</v>
      </c>
      <c r="B461" s="119"/>
      <c r="C461" s="120"/>
      <c r="D461" s="99"/>
    </row>
    <row r="462" spans="1:4" ht="21" customHeight="1">
      <c r="A462" s="118" t="s">
        <v>597</v>
      </c>
      <c r="B462" s="119"/>
      <c r="C462" s="120"/>
      <c r="D462" s="99"/>
    </row>
    <row r="463" spans="1:4" ht="21" customHeight="1">
      <c r="A463" s="118" t="s">
        <v>598</v>
      </c>
      <c r="B463" s="119"/>
      <c r="C463" s="120"/>
      <c r="D463" s="99"/>
    </row>
    <row r="464" spans="1:4" ht="21" customHeight="1">
      <c r="A464" s="121" t="s">
        <v>599</v>
      </c>
      <c r="B464" s="119"/>
      <c r="C464" s="120"/>
      <c r="D464" s="99"/>
    </row>
    <row r="465" spans="1:4" ht="21" customHeight="1">
      <c r="A465" s="121" t="s">
        <v>600</v>
      </c>
      <c r="B465" s="119"/>
      <c r="C465" s="120"/>
      <c r="D465" s="99"/>
    </row>
    <row r="466" spans="1:4" ht="21" customHeight="1">
      <c r="A466" s="121" t="s">
        <v>601</v>
      </c>
      <c r="B466" s="119">
        <v>1166</v>
      </c>
      <c r="C466" s="120">
        <f>SUM(C467:C471)</f>
        <v>1171</v>
      </c>
      <c r="D466" s="99">
        <f>C466/B466</f>
        <v>1.004288164665523</v>
      </c>
    </row>
    <row r="467" spans="1:4" ht="21" customHeight="1">
      <c r="A467" s="98" t="s">
        <v>588</v>
      </c>
      <c r="B467" s="119">
        <v>122</v>
      </c>
      <c r="C467" s="120">
        <v>136</v>
      </c>
      <c r="D467" s="99">
        <f>C467/B467</f>
        <v>1.1147540983606556</v>
      </c>
    </row>
    <row r="468" spans="1:4" ht="21" customHeight="1">
      <c r="A468" s="118" t="s">
        <v>602</v>
      </c>
      <c r="B468" s="119"/>
      <c r="C468" s="120"/>
      <c r="D468" s="99"/>
    </row>
    <row r="469" spans="1:4" ht="21" customHeight="1">
      <c r="A469" s="118" t="s">
        <v>603</v>
      </c>
      <c r="B469" s="119"/>
      <c r="C469" s="120"/>
      <c r="D469" s="99"/>
    </row>
    <row r="470" spans="1:4" ht="21" customHeight="1">
      <c r="A470" s="118" t="s">
        <v>604</v>
      </c>
      <c r="B470" s="119">
        <v>1000</v>
      </c>
      <c r="C470" s="120">
        <v>1000</v>
      </c>
      <c r="D470" s="99">
        <f>C470/B470</f>
        <v>1</v>
      </c>
    </row>
    <row r="471" spans="1:4" ht="21" customHeight="1">
      <c r="A471" s="121" t="s">
        <v>605</v>
      </c>
      <c r="B471" s="119">
        <v>44</v>
      </c>
      <c r="C471" s="120">
        <v>35</v>
      </c>
      <c r="D471" s="99">
        <f>C471/B471</f>
        <v>0.7954545454545454</v>
      </c>
    </row>
    <row r="472" spans="1:4" ht="21" customHeight="1">
      <c r="A472" s="121" t="s">
        <v>606</v>
      </c>
      <c r="B472" s="119"/>
      <c r="C472" s="120">
        <f>SUM(C473:C476)</f>
        <v>0</v>
      </c>
      <c r="D472" s="99"/>
    </row>
    <row r="473" spans="1:4" ht="21" customHeight="1">
      <c r="A473" s="121" t="s">
        <v>588</v>
      </c>
      <c r="B473" s="119"/>
      <c r="C473" s="120"/>
      <c r="D473" s="99"/>
    </row>
    <row r="474" spans="1:4" ht="21" customHeight="1">
      <c r="A474" s="118" t="s">
        <v>607</v>
      </c>
      <c r="B474" s="119"/>
      <c r="C474" s="120"/>
      <c r="D474" s="99"/>
    </row>
    <row r="475" spans="1:4" ht="21" customHeight="1">
      <c r="A475" s="118" t="s">
        <v>608</v>
      </c>
      <c r="B475" s="119"/>
      <c r="C475" s="120"/>
      <c r="D475" s="99"/>
    </row>
    <row r="476" spans="1:4" ht="21" customHeight="1">
      <c r="A476" s="118" t="s">
        <v>609</v>
      </c>
      <c r="B476" s="119"/>
      <c r="C476" s="120"/>
      <c r="D476" s="99"/>
    </row>
    <row r="477" spans="1:4" ht="21" customHeight="1">
      <c r="A477" s="121" t="s">
        <v>610</v>
      </c>
      <c r="B477" s="119"/>
      <c r="C477" s="120">
        <f>SUM(C478:C481)</f>
        <v>0</v>
      </c>
      <c r="D477" s="99"/>
    </row>
    <row r="478" spans="1:4" ht="21" customHeight="1">
      <c r="A478" s="121" t="s">
        <v>611</v>
      </c>
      <c r="B478" s="119"/>
      <c r="C478" s="120"/>
      <c r="D478" s="99"/>
    </row>
    <row r="479" spans="1:4" ht="21" customHeight="1">
      <c r="A479" s="121" t="s">
        <v>612</v>
      </c>
      <c r="B479" s="119"/>
      <c r="C479" s="120"/>
      <c r="D479" s="99"/>
    </row>
    <row r="480" spans="1:4" ht="21" customHeight="1">
      <c r="A480" s="98" t="s">
        <v>613</v>
      </c>
      <c r="B480" s="119"/>
      <c r="C480" s="120"/>
      <c r="D480" s="99"/>
    </row>
    <row r="481" spans="1:4" ht="21" customHeight="1">
      <c r="A481" s="118" t="s">
        <v>614</v>
      </c>
      <c r="B481" s="119"/>
      <c r="C481" s="120"/>
      <c r="D481" s="99"/>
    </row>
    <row r="482" spans="1:4" ht="21" customHeight="1">
      <c r="A482" s="118" t="s">
        <v>615</v>
      </c>
      <c r="B482" s="119">
        <v>148</v>
      </c>
      <c r="C482" s="120">
        <f>SUM(C483:C488)</f>
        <v>133</v>
      </c>
      <c r="D482" s="99">
        <f>C482/B482</f>
        <v>0.8986486486486487</v>
      </c>
    </row>
    <row r="483" spans="1:4" ht="21" customHeight="1">
      <c r="A483" s="118" t="s">
        <v>588</v>
      </c>
      <c r="B483" s="119">
        <v>124</v>
      </c>
      <c r="C483" s="120">
        <v>128</v>
      </c>
      <c r="D483" s="99">
        <f>C483/B483</f>
        <v>1.032258064516129</v>
      </c>
    </row>
    <row r="484" spans="1:4" ht="21" customHeight="1">
      <c r="A484" s="121" t="s">
        <v>616</v>
      </c>
      <c r="B484" s="119"/>
      <c r="C484" s="120">
        <v>5</v>
      </c>
      <c r="D484" s="99"/>
    </row>
    <row r="485" spans="1:4" ht="21" customHeight="1">
      <c r="A485" s="121" t="s">
        <v>617</v>
      </c>
      <c r="B485" s="119"/>
      <c r="C485" s="120"/>
      <c r="D485" s="99"/>
    </row>
    <row r="486" spans="1:4" ht="21" customHeight="1">
      <c r="A486" s="121" t="s">
        <v>618</v>
      </c>
      <c r="B486" s="119"/>
      <c r="C486" s="120"/>
      <c r="D486" s="99"/>
    </row>
    <row r="487" spans="1:4" ht="21" customHeight="1">
      <c r="A487" s="118" t="s">
        <v>619</v>
      </c>
      <c r="B487" s="119"/>
      <c r="C487" s="120"/>
      <c r="D487" s="99"/>
    </row>
    <row r="488" spans="1:4" ht="21" customHeight="1">
      <c r="A488" s="118" t="s">
        <v>620</v>
      </c>
      <c r="B488" s="119">
        <v>24</v>
      </c>
      <c r="C488" s="120"/>
      <c r="D488" s="99"/>
    </row>
    <row r="489" spans="1:4" ht="21" customHeight="1">
      <c r="A489" s="118" t="s">
        <v>621</v>
      </c>
      <c r="B489" s="119"/>
      <c r="C489" s="120">
        <f>SUM(C490:C492)</f>
        <v>0</v>
      </c>
      <c r="D489" s="99"/>
    </row>
    <row r="490" spans="1:4" ht="21" customHeight="1">
      <c r="A490" s="121" t="s">
        <v>622</v>
      </c>
      <c r="B490" s="119"/>
      <c r="C490" s="120"/>
      <c r="D490" s="99"/>
    </row>
    <row r="491" spans="1:4" ht="21" customHeight="1">
      <c r="A491" s="121" t="s">
        <v>623</v>
      </c>
      <c r="B491" s="119"/>
      <c r="C491" s="120"/>
      <c r="D491" s="99"/>
    </row>
    <row r="492" spans="1:4" ht="21" customHeight="1">
      <c r="A492" s="121" t="s">
        <v>624</v>
      </c>
      <c r="B492" s="119"/>
      <c r="C492" s="120"/>
      <c r="D492" s="99"/>
    </row>
    <row r="493" spans="1:4" ht="21" customHeight="1">
      <c r="A493" s="98" t="s">
        <v>625</v>
      </c>
      <c r="B493" s="119"/>
      <c r="C493" s="120">
        <f>C494+C495</f>
        <v>0</v>
      </c>
      <c r="D493" s="99"/>
    </row>
    <row r="494" spans="1:4" ht="21" customHeight="1">
      <c r="A494" s="121" t="s">
        <v>626</v>
      </c>
      <c r="B494" s="119"/>
      <c r="C494" s="120"/>
      <c r="D494" s="99"/>
    </row>
    <row r="495" spans="1:4" ht="21" customHeight="1">
      <c r="A495" s="121" t="s">
        <v>627</v>
      </c>
      <c r="B495" s="119"/>
      <c r="C495" s="120"/>
      <c r="D495" s="99"/>
    </row>
    <row r="496" spans="1:4" ht="21" customHeight="1">
      <c r="A496" s="118" t="s">
        <v>628</v>
      </c>
      <c r="B496" s="119"/>
      <c r="C496" s="120">
        <f>SUM(C497:C500)</f>
        <v>0</v>
      </c>
      <c r="D496" s="99"/>
    </row>
    <row r="497" spans="1:4" ht="21" customHeight="1">
      <c r="A497" s="118" t="s">
        <v>629</v>
      </c>
      <c r="B497" s="119"/>
      <c r="C497" s="120"/>
      <c r="D497" s="99"/>
    </row>
    <row r="498" spans="1:4" ht="21" customHeight="1">
      <c r="A498" s="121" t="s">
        <v>630</v>
      </c>
      <c r="B498" s="119"/>
      <c r="C498" s="120"/>
      <c r="D498" s="99"/>
    </row>
    <row r="499" spans="1:4" ht="21" customHeight="1">
      <c r="A499" s="121" t="s">
        <v>631</v>
      </c>
      <c r="B499" s="119"/>
      <c r="C499" s="120"/>
      <c r="D499" s="99"/>
    </row>
    <row r="500" spans="1:4" ht="21" customHeight="1">
      <c r="A500" s="121" t="s">
        <v>632</v>
      </c>
      <c r="B500" s="119"/>
      <c r="C500" s="120"/>
      <c r="D500" s="99"/>
    </row>
    <row r="501" spans="1:4" ht="21" customHeight="1">
      <c r="A501" s="94" t="s">
        <v>1496</v>
      </c>
      <c r="B501" s="116">
        <v>6993</v>
      </c>
      <c r="C501" s="117">
        <f>SUM(C502,C516,C524,C535,C546)</f>
        <v>9300</v>
      </c>
      <c r="D501" s="96">
        <f>C501/B501</f>
        <v>1.3299013299013298</v>
      </c>
    </row>
    <row r="502" spans="1:4" ht="21" customHeight="1">
      <c r="A502" s="98" t="s">
        <v>1497</v>
      </c>
      <c r="B502" s="119">
        <v>2917</v>
      </c>
      <c r="C502" s="120">
        <f>SUM(C503:C515)</f>
        <v>2842</v>
      </c>
      <c r="D502" s="99">
        <f>C502/B502</f>
        <v>0.9742886527254028</v>
      </c>
    </row>
    <row r="503" spans="1:4" ht="21" customHeight="1">
      <c r="A503" s="98" t="s">
        <v>294</v>
      </c>
      <c r="B503" s="119">
        <v>828</v>
      </c>
      <c r="C503" s="120">
        <v>475</v>
      </c>
      <c r="D503" s="99">
        <f>C503/B503</f>
        <v>0.5736714975845411</v>
      </c>
    </row>
    <row r="504" spans="1:4" ht="21" customHeight="1">
      <c r="A504" s="98" t="s">
        <v>295</v>
      </c>
      <c r="B504" s="119">
        <v>11</v>
      </c>
      <c r="C504" s="120"/>
      <c r="D504" s="99">
        <f>C504/B504</f>
        <v>0</v>
      </c>
    </row>
    <row r="505" spans="1:4" ht="21" customHeight="1">
      <c r="A505" s="98" t="s">
        <v>296</v>
      </c>
      <c r="B505" s="119"/>
      <c r="C505" s="120"/>
      <c r="D505" s="99"/>
    </row>
    <row r="506" spans="1:4" ht="21" customHeight="1">
      <c r="A506" s="98" t="s">
        <v>635</v>
      </c>
      <c r="B506" s="119">
        <v>289</v>
      </c>
      <c r="C506" s="120">
        <v>268</v>
      </c>
      <c r="D506" s="99">
        <f>C506/B506</f>
        <v>0.9273356401384083</v>
      </c>
    </row>
    <row r="507" spans="1:4" ht="21" customHeight="1">
      <c r="A507" s="98" t="s">
        <v>636</v>
      </c>
      <c r="B507" s="119">
        <v>100</v>
      </c>
      <c r="C507" s="120">
        <v>80</v>
      </c>
      <c r="D507" s="99">
        <f>C507/B507</f>
        <v>0.8</v>
      </c>
    </row>
    <row r="508" spans="1:4" ht="21" customHeight="1">
      <c r="A508" s="98" t="s">
        <v>637</v>
      </c>
      <c r="B508" s="119">
        <v>67</v>
      </c>
      <c r="C508" s="120">
        <v>53</v>
      </c>
      <c r="D508" s="99">
        <f>C508/B508</f>
        <v>0.7910447761194029</v>
      </c>
    </row>
    <row r="509" spans="1:4" ht="21" customHeight="1">
      <c r="A509" s="98" t="s">
        <v>638</v>
      </c>
      <c r="B509" s="119">
        <v>498</v>
      </c>
      <c r="C509" s="120">
        <v>380</v>
      </c>
      <c r="D509" s="99">
        <f>C509/B509</f>
        <v>0.7630522088353414</v>
      </c>
    </row>
    <row r="510" spans="1:4" ht="21" customHeight="1">
      <c r="A510" s="98" t="s">
        <v>639</v>
      </c>
      <c r="B510" s="119"/>
      <c r="C510" s="120"/>
      <c r="D510" s="99"/>
    </row>
    <row r="511" spans="1:4" ht="21" customHeight="1">
      <c r="A511" s="98" t="s">
        <v>640</v>
      </c>
      <c r="B511" s="119">
        <v>408</v>
      </c>
      <c r="C511" s="120">
        <v>537</v>
      </c>
      <c r="D511" s="99">
        <f>C511/B511</f>
        <v>1.3161764705882353</v>
      </c>
    </row>
    <row r="512" spans="1:4" ht="21" customHeight="1">
      <c r="A512" s="98" t="s">
        <v>1498</v>
      </c>
      <c r="B512" s="119"/>
      <c r="C512" s="120"/>
      <c r="D512" s="99"/>
    </row>
    <row r="513" spans="1:4" ht="21" customHeight="1">
      <c r="A513" s="98" t="s">
        <v>642</v>
      </c>
      <c r="B513" s="119">
        <v>200</v>
      </c>
      <c r="C513" s="120">
        <v>249</v>
      </c>
      <c r="D513" s="99">
        <f>C513/B513</f>
        <v>1.245</v>
      </c>
    </row>
    <row r="514" spans="1:4" ht="21" customHeight="1">
      <c r="A514" s="98" t="s">
        <v>1499</v>
      </c>
      <c r="B514" s="119"/>
      <c r="C514" s="120"/>
      <c r="D514" s="99"/>
    </row>
    <row r="515" spans="1:4" ht="21" customHeight="1">
      <c r="A515" s="98" t="s">
        <v>1500</v>
      </c>
      <c r="B515" s="119">
        <v>516</v>
      </c>
      <c r="C515" s="120">
        <v>800</v>
      </c>
      <c r="D515" s="99">
        <f>C515/B515</f>
        <v>1.550387596899225</v>
      </c>
    </row>
    <row r="516" spans="1:4" ht="21" customHeight="1">
      <c r="A516" s="98" t="s">
        <v>647</v>
      </c>
      <c r="B516" s="119">
        <v>2974</v>
      </c>
      <c r="C516" s="120">
        <f>SUM(C517:C523)</f>
        <v>5346</v>
      </c>
      <c r="D516" s="99">
        <f>C516/B516</f>
        <v>1.7975790181573639</v>
      </c>
    </row>
    <row r="517" spans="1:4" ht="21" customHeight="1">
      <c r="A517" s="98" t="s">
        <v>294</v>
      </c>
      <c r="B517" s="119"/>
      <c r="C517" s="120"/>
      <c r="D517" s="99"/>
    </row>
    <row r="518" spans="1:4" ht="21" customHeight="1">
      <c r="A518" s="98" t="s">
        <v>295</v>
      </c>
      <c r="B518" s="119"/>
      <c r="C518" s="120"/>
      <c r="D518" s="99"/>
    </row>
    <row r="519" spans="1:4" ht="21" customHeight="1">
      <c r="A519" s="98" t="s">
        <v>296</v>
      </c>
      <c r="B519" s="119"/>
      <c r="C519" s="120"/>
      <c r="D519" s="99"/>
    </row>
    <row r="520" spans="1:4" ht="21" customHeight="1">
      <c r="A520" s="98" t="s">
        <v>648</v>
      </c>
      <c r="B520" s="119">
        <v>86</v>
      </c>
      <c r="C520" s="120">
        <v>220</v>
      </c>
      <c r="D520" s="99">
        <f>C520/B520</f>
        <v>2.558139534883721</v>
      </c>
    </row>
    <row r="521" spans="1:4" ht="21" customHeight="1">
      <c r="A521" s="98" t="s">
        <v>649</v>
      </c>
      <c r="B521" s="119">
        <v>852</v>
      </c>
      <c r="C521" s="120">
        <v>1058</v>
      </c>
      <c r="D521" s="99">
        <f>C521/B521</f>
        <v>1.2417840375586855</v>
      </c>
    </row>
    <row r="522" spans="1:4" ht="21" customHeight="1">
      <c r="A522" s="98" t="s">
        <v>650</v>
      </c>
      <c r="B522" s="119">
        <v>2036</v>
      </c>
      <c r="C522" s="120">
        <v>4068</v>
      </c>
      <c r="D522" s="99">
        <f>C522/B522</f>
        <v>1.9980353634577603</v>
      </c>
    </row>
    <row r="523" spans="1:4" ht="21" customHeight="1">
      <c r="A523" s="98" t="s">
        <v>651</v>
      </c>
      <c r="B523" s="119"/>
      <c r="C523" s="120"/>
      <c r="D523" s="99"/>
    </row>
    <row r="524" spans="1:4" ht="21" customHeight="1">
      <c r="A524" s="98" t="s">
        <v>652</v>
      </c>
      <c r="B524" s="119">
        <v>205</v>
      </c>
      <c r="C524" s="120">
        <f>SUM(C525:C534)</f>
        <v>201</v>
      </c>
      <c r="D524" s="99">
        <f>C524/B524</f>
        <v>0.9804878048780488</v>
      </c>
    </row>
    <row r="525" spans="1:4" ht="21" customHeight="1">
      <c r="A525" s="98" t="s">
        <v>294</v>
      </c>
      <c r="B525" s="119"/>
      <c r="C525" s="120">
        <v>201</v>
      </c>
      <c r="D525" s="99"/>
    </row>
    <row r="526" spans="1:4" ht="21" customHeight="1">
      <c r="A526" s="98" t="s">
        <v>295</v>
      </c>
      <c r="B526" s="119">
        <v>43</v>
      </c>
      <c r="C526" s="120"/>
      <c r="D526" s="99">
        <f>C526/B526</f>
        <v>0</v>
      </c>
    </row>
    <row r="527" spans="1:4" ht="21" customHeight="1">
      <c r="A527" s="98" t="s">
        <v>296</v>
      </c>
      <c r="B527" s="119">
        <v>162</v>
      </c>
      <c r="C527" s="120"/>
      <c r="D527" s="99">
        <f>C527/B527</f>
        <v>0</v>
      </c>
    </row>
    <row r="528" spans="1:4" ht="21" customHeight="1">
      <c r="A528" s="98" t="s">
        <v>653</v>
      </c>
      <c r="B528" s="119"/>
      <c r="C528" s="120"/>
      <c r="D528" s="99"/>
    </row>
    <row r="529" spans="1:4" ht="21" customHeight="1">
      <c r="A529" s="98" t="s">
        <v>654</v>
      </c>
      <c r="B529" s="119"/>
      <c r="C529" s="120"/>
      <c r="D529" s="99"/>
    </row>
    <row r="530" spans="1:4" ht="21" customHeight="1">
      <c r="A530" s="98" t="s">
        <v>655</v>
      </c>
      <c r="B530" s="119"/>
      <c r="C530" s="120"/>
      <c r="D530" s="99"/>
    </row>
    <row r="531" spans="1:4" ht="21" customHeight="1">
      <c r="A531" s="98" t="s">
        <v>656</v>
      </c>
      <c r="B531" s="119"/>
      <c r="C531" s="120"/>
      <c r="D531" s="99"/>
    </row>
    <row r="532" spans="1:4" ht="21" customHeight="1">
      <c r="A532" s="98" t="s">
        <v>657</v>
      </c>
      <c r="B532" s="119"/>
      <c r="C532" s="120"/>
      <c r="D532" s="99"/>
    </row>
    <row r="533" spans="1:4" ht="21" customHeight="1">
      <c r="A533" s="98" t="s">
        <v>658</v>
      </c>
      <c r="B533" s="119"/>
      <c r="C533" s="120"/>
      <c r="D533" s="99"/>
    </row>
    <row r="534" spans="1:4" ht="21" customHeight="1">
      <c r="A534" s="98" t="s">
        <v>659</v>
      </c>
      <c r="B534" s="119"/>
      <c r="C534" s="120"/>
      <c r="D534" s="99"/>
    </row>
    <row r="535" spans="1:4" ht="21" customHeight="1">
      <c r="A535" s="98" t="s">
        <v>1501</v>
      </c>
      <c r="B535" s="119">
        <v>858</v>
      </c>
      <c r="C535" s="120">
        <f>SUM(C536:C545)</f>
        <v>911</v>
      </c>
      <c r="D535" s="99">
        <f>C535/B535</f>
        <v>1.0617715617715617</v>
      </c>
    </row>
    <row r="536" spans="1:4" ht="21" customHeight="1">
      <c r="A536" s="98" t="s">
        <v>294</v>
      </c>
      <c r="B536" s="119"/>
      <c r="C536" s="120"/>
      <c r="D536" s="99"/>
    </row>
    <row r="537" spans="1:4" ht="21" customHeight="1">
      <c r="A537" s="98" t="s">
        <v>295</v>
      </c>
      <c r="B537" s="119"/>
      <c r="C537" s="120"/>
      <c r="D537" s="99"/>
    </row>
    <row r="538" spans="1:4" ht="21" customHeight="1">
      <c r="A538" s="98" t="s">
        <v>296</v>
      </c>
      <c r="B538" s="119"/>
      <c r="C538" s="120"/>
      <c r="D538" s="99"/>
    </row>
    <row r="539" spans="1:4" ht="21" customHeight="1">
      <c r="A539" s="98" t="s">
        <v>667</v>
      </c>
      <c r="B539" s="119">
        <v>205</v>
      </c>
      <c r="C539" s="120">
        <v>213</v>
      </c>
      <c r="D539" s="99">
        <f>C539/B539</f>
        <v>1.0390243902439025</v>
      </c>
    </row>
    <row r="540" spans="1:4" ht="21" customHeight="1">
      <c r="A540" s="98" t="s">
        <v>668</v>
      </c>
      <c r="B540" s="119">
        <v>356</v>
      </c>
      <c r="C540" s="120">
        <v>408</v>
      </c>
      <c r="D540" s="99">
        <f>C540/B540</f>
        <v>1.146067415730337</v>
      </c>
    </row>
    <row r="541" spans="1:4" ht="21" customHeight="1">
      <c r="A541" s="98" t="s">
        <v>664</v>
      </c>
      <c r="B541" s="119">
        <v>296</v>
      </c>
      <c r="C541" s="120">
        <v>290</v>
      </c>
      <c r="D541" s="99">
        <f>C541/B541</f>
        <v>0.9797297297297297</v>
      </c>
    </row>
    <row r="542" spans="1:4" ht="21" customHeight="1">
      <c r="A542" s="98" t="s">
        <v>661</v>
      </c>
      <c r="B542" s="119">
        <v>1</v>
      </c>
      <c r="C542" s="120"/>
      <c r="D542" s="99">
        <f>C542/B542</f>
        <v>0</v>
      </c>
    </row>
    <row r="543" spans="1:4" ht="21" customHeight="1">
      <c r="A543" s="98" t="s">
        <v>662</v>
      </c>
      <c r="B543" s="119"/>
      <c r="C543" s="120"/>
      <c r="D543" s="99"/>
    </row>
    <row r="544" spans="1:4" ht="21" customHeight="1">
      <c r="A544" s="98" t="s">
        <v>663</v>
      </c>
      <c r="B544" s="119"/>
      <c r="C544" s="120"/>
      <c r="D544" s="99"/>
    </row>
    <row r="545" spans="1:4" ht="21" customHeight="1">
      <c r="A545" s="98" t="s">
        <v>1502</v>
      </c>
      <c r="B545" s="119"/>
      <c r="C545" s="120"/>
      <c r="D545" s="99"/>
    </row>
    <row r="546" spans="1:4" ht="21" customHeight="1">
      <c r="A546" s="98" t="s">
        <v>670</v>
      </c>
      <c r="B546" s="119">
        <v>39</v>
      </c>
      <c r="C546" s="120">
        <f>SUM(C547:C549)</f>
        <v>0</v>
      </c>
      <c r="D546" s="99"/>
    </row>
    <row r="547" spans="1:4" ht="21" customHeight="1">
      <c r="A547" s="98" t="s">
        <v>671</v>
      </c>
      <c r="B547" s="119"/>
      <c r="C547" s="120"/>
      <c r="D547" s="99"/>
    </row>
    <row r="548" spans="1:4" ht="21" customHeight="1">
      <c r="A548" s="98" t="s">
        <v>672</v>
      </c>
      <c r="B548" s="119"/>
      <c r="C548" s="120"/>
      <c r="D548" s="99"/>
    </row>
    <row r="549" spans="1:4" ht="21" customHeight="1">
      <c r="A549" s="98" t="s">
        <v>673</v>
      </c>
      <c r="B549" s="119">
        <v>39</v>
      </c>
      <c r="C549" s="120"/>
      <c r="D549" s="99">
        <f>C549/B549</f>
        <v>0</v>
      </c>
    </row>
    <row r="550" spans="1:4" ht="21" customHeight="1">
      <c r="A550" s="94" t="s">
        <v>1503</v>
      </c>
      <c r="B550" s="116">
        <v>48700</v>
      </c>
      <c r="C550" s="117">
        <f>SUM(C551,C565,C576,C578,C587,C591,C601,C609,C615,C622,C631,C636,C641,C644,C647,C650,C653,C656,C660,C665)</f>
        <v>50814</v>
      </c>
      <c r="D550" s="96">
        <f>C550/B550</f>
        <v>1.0434086242299794</v>
      </c>
    </row>
    <row r="551" spans="1:4" ht="21" customHeight="1">
      <c r="A551" s="98" t="s">
        <v>675</v>
      </c>
      <c r="B551" s="119">
        <v>1424</v>
      </c>
      <c r="C551" s="120">
        <f>SUM(C552:C564)</f>
        <v>1168</v>
      </c>
      <c r="D551" s="99">
        <f>C551/B551</f>
        <v>0.8202247191011236</v>
      </c>
    </row>
    <row r="552" spans="1:4" ht="21" customHeight="1">
      <c r="A552" s="98" t="s">
        <v>294</v>
      </c>
      <c r="B552" s="119">
        <v>247</v>
      </c>
      <c r="C552" s="120">
        <v>233</v>
      </c>
      <c r="D552" s="99">
        <f>C552/B552</f>
        <v>0.9433198380566802</v>
      </c>
    </row>
    <row r="553" spans="1:4" ht="21" customHeight="1">
      <c r="A553" s="98" t="s">
        <v>295</v>
      </c>
      <c r="B553" s="119"/>
      <c r="C553" s="120"/>
      <c r="D553" s="99"/>
    </row>
    <row r="554" spans="1:4" ht="21" customHeight="1">
      <c r="A554" s="98" t="s">
        <v>296</v>
      </c>
      <c r="B554" s="119"/>
      <c r="C554" s="120"/>
      <c r="D554" s="99"/>
    </row>
    <row r="555" spans="1:4" ht="21" customHeight="1">
      <c r="A555" s="98" t="s">
        <v>676</v>
      </c>
      <c r="B555" s="119">
        <v>154</v>
      </c>
      <c r="C555" s="120">
        <v>158</v>
      </c>
      <c r="D555" s="99">
        <f>C555/B555</f>
        <v>1.025974025974026</v>
      </c>
    </row>
    <row r="556" spans="1:4" ht="21" customHeight="1">
      <c r="A556" s="98" t="s">
        <v>677</v>
      </c>
      <c r="B556" s="119">
        <v>54</v>
      </c>
      <c r="C556" s="120">
        <v>47</v>
      </c>
      <c r="D556" s="99">
        <f>C556/B556</f>
        <v>0.8703703703703703</v>
      </c>
    </row>
    <row r="557" spans="1:4" ht="21" customHeight="1">
      <c r="A557" s="98" t="s">
        <v>678</v>
      </c>
      <c r="B557" s="119"/>
      <c r="C557" s="120"/>
      <c r="D557" s="99"/>
    </row>
    <row r="558" spans="1:4" ht="21" customHeight="1">
      <c r="A558" s="98" t="s">
        <v>679</v>
      </c>
      <c r="B558" s="119">
        <v>200</v>
      </c>
      <c r="C558" s="120">
        <v>50</v>
      </c>
      <c r="D558" s="99">
        <f>C558/B558</f>
        <v>0.25</v>
      </c>
    </row>
    <row r="559" spans="1:4" ht="21" customHeight="1">
      <c r="A559" s="98" t="s">
        <v>335</v>
      </c>
      <c r="B559" s="119"/>
      <c r="C559" s="120"/>
      <c r="D559" s="99"/>
    </row>
    <row r="560" spans="1:4" ht="21" customHeight="1">
      <c r="A560" s="98" t="s">
        <v>680</v>
      </c>
      <c r="B560" s="119">
        <v>402</v>
      </c>
      <c r="C560" s="120">
        <v>283</v>
      </c>
      <c r="D560" s="99">
        <f>C560/B560</f>
        <v>0.7039800995024875</v>
      </c>
    </row>
    <row r="561" spans="1:4" ht="21" customHeight="1">
      <c r="A561" s="98" t="s">
        <v>681</v>
      </c>
      <c r="B561" s="119"/>
      <c r="C561" s="120"/>
      <c r="D561" s="99"/>
    </row>
    <row r="562" spans="1:4" ht="21" customHeight="1">
      <c r="A562" s="98" t="s">
        <v>682</v>
      </c>
      <c r="B562" s="119">
        <v>330</v>
      </c>
      <c r="C562" s="120">
        <v>357</v>
      </c>
      <c r="D562" s="99">
        <f>C562/B562</f>
        <v>1.0818181818181818</v>
      </c>
    </row>
    <row r="563" spans="1:4" ht="21" customHeight="1">
      <c r="A563" s="98" t="s">
        <v>683</v>
      </c>
      <c r="B563" s="119">
        <v>34</v>
      </c>
      <c r="C563" s="120">
        <v>40</v>
      </c>
      <c r="D563" s="99">
        <f>C563/B563</f>
        <v>1.1764705882352942</v>
      </c>
    </row>
    <row r="564" spans="1:4" ht="21" customHeight="1">
      <c r="A564" s="98" t="s">
        <v>684</v>
      </c>
      <c r="B564" s="119">
        <v>3</v>
      </c>
      <c r="C564" s="120"/>
      <c r="D564" s="99">
        <f>C564/B564</f>
        <v>0</v>
      </c>
    </row>
    <row r="565" spans="1:4" ht="21" customHeight="1">
      <c r="A565" s="98" t="s">
        <v>685</v>
      </c>
      <c r="B565" s="119">
        <v>3935</v>
      </c>
      <c r="C565" s="120">
        <f>SUM(C566:C575)</f>
        <v>3858</v>
      </c>
      <c r="D565" s="99">
        <f>C565/B565</f>
        <v>0.9804320203303685</v>
      </c>
    </row>
    <row r="566" spans="1:4" ht="21" customHeight="1">
      <c r="A566" s="98" t="s">
        <v>294</v>
      </c>
      <c r="B566" s="119">
        <v>1030</v>
      </c>
      <c r="C566" s="120">
        <v>547</v>
      </c>
      <c r="D566" s="99">
        <f>C566/B566</f>
        <v>0.5310679611650485</v>
      </c>
    </row>
    <row r="567" spans="1:4" ht="21" customHeight="1">
      <c r="A567" s="98" t="s">
        <v>295</v>
      </c>
      <c r="B567" s="119"/>
      <c r="C567" s="120">
        <v>58</v>
      </c>
      <c r="D567" s="99"/>
    </row>
    <row r="568" spans="1:4" ht="21" customHeight="1">
      <c r="A568" s="98" t="s">
        <v>296</v>
      </c>
      <c r="B568" s="119"/>
      <c r="C568" s="120"/>
      <c r="D568" s="99"/>
    </row>
    <row r="569" spans="1:4" ht="21" customHeight="1">
      <c r="A569" s="98" t="s">
        <v>770</v>
      </c>
      <c r="B569" s="119"/>
      <c r="C569" s="120"/>
      <c r="D569" s="99"/>
    </row>
    <row r="570" spans="1:4" ht="21" customHeight="1">
      <c r="A570" s="98" t="s">
        <v>1504</v>
      </c>
      <c r="B570" s="119">
        <v>1751</v>
      </c>
      <c r="C570" s="120">
        <v>1850</v>
      </c>
      <c r="D570" s="99">
        <f>C570/B570</f>
        <v>1.05653912050257</v>
      </c>
    </row>
    <row r="571" spans="1:4" ht="21" customHeight="1">
      <c r="A571" s="98" t="s">
        <v>686</v>
      </c>
      <c r="B571" s="119">
        <v>15</v>
      </c>
      <c r="C571" s="120"/>
      <c r="D571" s="99">
        <f>C571/B571</f>
        <v>0</v>
      </c>
    </row>
    <row r="572" spans="1:4" ht="21" customHeight="1">
      <c r="A572" s="98" t="s">
        <v>687</v>
      </c>
      <c r="B572" s="119">
        <v>56</v>
      </c>
      <c r="C572" s="120">
        <v>63</v>
      </c>
      <c r="D572" s="99">
        <f>C572/B572</f>
        <v>1.125</v>
      </c>
    </row>
    <row r="573" spans="1:4" ht="21" customHeight="1">
      <c r="A573" s="98" t="s">
        <v>688</v>
      </c>
      <c r="B573" s="119">
        <v>698</v>
      </c>
      <c r="C573" s="120">
        <v>1052</v>
      </c>
      <c r="D573" s="99">
        <f>C573/B573</f>
        <v>1.507163323782235</v>
      </c>
    </row>
    <row r="574" spans="1:4" ht="21" customHeight="1">
      <c r="A574" s="98" t="s">
        <v>771</v>
      </c>
      <c r="B574" s="119"/>
      <c r="C574" s="120"/>
      <c r="D574" s="99"/>
    </row>
    <row r="575" spans="1:4" ht="21" customHeight="1">
      <c r="A575" s="98" t="s">
        <v>689</v>
      </c>
      <c r="B575" s="119">
        <v>385</v>
      </c>
      <c r="C575" s="120">
        <v>288</v>
      </c>
      <c r="D575" s="99">
        <f>C575/B575</f>
        <v>0.7480519480519481</v>
      </c>
    </row>
    <row r="576" spans="1:4" ht="21" customHeight="1">
      <c r="A576" s="98" t="s">
        <v>690</v>
      </c>
      <c r="B576" s="119"/>
      <c r="C576" s="120">
        <f>C577</f>
        <v>0</v>
      </c>
      <c r="D576" s="99"/>
    </row>
    <row r="577" spans="1:4" ht="21" customHeight="1">
      <c r="A577" s="98" t="s">
        <v>691</v>
      </c>
      <c r="B577" s="119"/>
      <c r="C577" s="120"/>
      <c r="D577" s="99"/>
    </row>
    <row r="578" spans="1:4" ht="21" customHeight="1">
      <c r="A578" s="98" t="s">
        <v>692</v>
      </c>
      <c r="B578" s="119">
        <v>12913</v>
      </c>
      <c r="C578" s="120">
        <f>SUM(C579:C586)</f>
        <v>14113</v>
      </c>
      <c r="D578" s="99">
        <f>C578/B578</f>
        <v>1.0929296058235887</v>
      </c>
    </row>
    <row r="579" spans="1:4" ht="21" customHeight="1">
      <c r="A579" s="98" t="s">
        <v>693</v>
      </c>
      <c r="B579" s="119"/>
      <c r="C579" s="120"/>
      <c r="D579" s="99"/>
    </row>
    <row r="580" spans="1:4" ht="21" customHeight="1">
      <c r="A580" s="98" t="s">
        <v>694</v>
      </c>
      <c r="B580" s="119"/>
      <c r="C580" s="120">
        <v>2322</v>
      </c>
      <c r="D580" s="99"/>
    </row>
    <row r="581" spans="1:4" ht="21" customHeight="1">
      <c r="A581" s="98" t="s">
        <v>695</v>
      </c>
      <c r="B581" s="119">
        <v>585</v>
      </c>
      <c r="C581" s="120">
        <v>591</v>
      </c>
      <c r="D581" s="99">
        <f>C581/B581</f>
        <v>1.0102564102564102</v>
      </c>
    </row>
    <row r="582" spans="1:4" ht="21" customHeight="1">
      <c r="A582" s="98" t="s">
        <v>696</v>
      </c>
      <c r="B582" s="119"/>
      <c r="C582" s="120"/>
      <c r="D582" s="99"/>
    </row>
    <row r="583" spans="1:4" ht="21" customHeight="1">
      <c r="A583" s="98" t="s">
        <v>697</v>
      </c>
      <c r="B583" s="119">
        <v>12012</v>
      </c>
      <c r="C583" s="120">
        <v>10200</v>
      </c>
      <c r="D583" s="99">
        <f>C583/B583</f>
        <v>0.8491508491508492</v>
      </c>
    </row>
    <row r="584" spans="1:4" ht="21" customHeight="1">
      <c r="A584" s="98" t="s">
        <v>698</v>
      </c>
      <c r="B584" s="119"/>
      <c r="C584" s="120">
        <v>1000</v>
      </c>
      <c r="D584" s="99"/>
    </row>
    <row r="585" spans="1:4" ht="21" customHeight="1">
      <c r="A585" s="98" t="s">
        <v>699</v>
      </c>
      <c r="B585" s="119"/>
      <c r="C585" s="120"/>
      <c r="D585" s="99"/>
    </row>
    <row r="586" spans="1:4" ht="21" customHeight="1">
      <c r="A586" s="98" t="s">
        <v>700</v>
      </c>
      <c r="B586" s="119">
        <v>316</v>
      </c>
      <c r="C586" s="120"/>
      <c r="D586" s="99"/>
    </row>
    <row r="587" spans="1:4" ht="21" customHeight="1">
      <c r="A587" s="98" t="s">
        <v>701</v>
      </c>
      <c r="B587" s="119"/>
      <c r="C587" s="120">
        <f>SUM(C588:C590)</f>
        <v>389</v>
      </c>
      <c r="D587" s="99"/>
    </row>
    <row r="588" spans="1:4" ht="21" customHeight="1">
      <c r="A588" s="98" t="s">
        <v>702</v>
      </c>
      <c r="B588" s="119"/>
      <c r="C588" s="120"/>
      <c r="D588" s="99"/>
    </row>
    <row r="589" spans="1:4" ht="21" customHeight="1">
      <c r="A589" s="98" t="s">
        <v>703</v>
      </c>
      <c r="B589" s="119"/>
      <c r="C589" s="120"/>
      <c r="D589" s="99"/>
    </row>
    <row r="590" spans="1:4" ht="21" customHeight="1">
      <c r="A590" s="98" t="s">
        <v>704</v>
      </c>
      <c r="B590" s="119"/>
      <c r="C590" s="120">
        <v>389</v>
      </c>
      <c r="D590" s="99"/>
    </row>
    <row r="591" spans="1:4" ht="21" customHeight="1">
      <c r="A591" s="98" t="s">
        <v>705</v>
      </c>
      <c r="B591" s="119">
        <v>5</v>
      </c>
      <c r="C591" s="120">
        <f>SUM(C592:C600)</f>
        <v>3679</v>
      </c>
      <c r="D591" s="99">
        <f>C591/B591</f>
        <v>735.8</v>
      </c>
    </row>
    <row r="592" spans="1:4" ht="21" customHeight="1">
      <c r="A592" s="98" t="s">
        <v>706</v>
      </c>
      <c r="B592" s="119"/>
      <c r="C592" s="120"/>
      <c r="D592" s="99"/>
    </row>
    <row r="593" spans="1:4" ht="21" customHeight="1">
      <c r="A593" s="98" t="s">
        <v>707</v>
      </c>
      <c r="B593" s="119"/>
      <c r="C593" s="120"/>
      <c r="D593" s="99"/>
    </row>
    <row r="594" spans="1:4" ht="21" customHeight="1">
      <c r="A594" s="98" t="s">
        <v>708</v>
      </c>
      <c r="B594" s="119"/>
      <c r="C594" s="120"/>
      <c r="D594" s="99"/>
    </row>
    <row r="595" spans="1:4" ht="21" customHeight="1">
      <c r="A595" s="98" t="s">
        <v>709</v>
      </c>
      <c r="B595" s="119"/>
      <c r="C595" s="120">
        <v>3632</v>
      </c>
      <c r="D595" s="99"/>
    </row>
    <row r="596" spans="1:4" ht="21" customHeight="1">
      <c r="A596" s="98" t="s">
        <v>710</v>
      </c>
      <c r="B596" s="119"/>
      <c r="C596" s="120"/>
      <c r="D596" s="99"/>
    </row>
    <row r="597" spans="1:4" ht="21" customHeight="1">
      <c r="A597" s="98" t="s">
        <v>711</v>
      </c>
      <c r="B597" s="119">
        <v>5</v>
      </c>
      <c r="C597" s="120">
        <v>47</v>
      </c>
      <c r="D597" s="99">
        <f>C597/B597</f>
        <v>9.4</v>
      </c>
    </row>
    <row r="598" spans="1:4" ht="21" customHeight="1">
      <c r="A598" s="98" t="s">
        <v>712</v>
      </c>
      <c r="B598" s="119"/>
      <c r="C598" s="120"/>
      <c r="D598" s="99"/>
    </row>
    <row r="599" spans="1:4" ht="21" customHeight="1">
      <c r="A599" s="98" t="s">
        <v>713</v>
      </c>
      <c r="B599" s="119"/>
      <c r="C599" s="120"/>
      <c r="D599" s="99"/>
    </row>
    <row r="600" spans="1:4" ht="21" customHeight="1">
      <c r="A600" s="98" t="s">
        <v>714</v>
      </c>
      <c r="B600" s="119"/>
      <c r="C600" s="120"/>
      <c r="D600" s="99"/>
    </row>
    <row r="601" spans="1:4" ht="21" customHeight="1">
      <c r="A601" s="98" t="s">
        <v>715</v>
      </c>
      <c r="B601" s="119">
        <v>3112</v>
      </c>
      <c r="C601" s="120">
        <f>SUM(C602:C608)</f>
        <v>2891</v>
      </c>
      <c r="D601" s="99">
        <f>C601/B601</f>
        <v>0.9289845758354756</v>
      </c>
    </row>
    <row r="602" spans="1:4" ht="21" customHeight="1">
      <c r="A602" s="98" t="s">
        <v>716</v>
      </c>
      <c r="B602" s="119">
        <v>716</v>
      </c>
      <c r="C602" s="120">
        <v>800</v>
      </c>
      <c r="D602" s="99">
        <f>C602/B602</f>
        <v>1.1173184357541899</v>
      </c>
    </row>
    <row r="603" spans="1:4" ht="21" customHeight="1">
      <c r="A603" s="98" t="s">
        <v>717</v>
      </c>
      <c r="B603" s="119"/>
      <c r="C603" s="120"/>
      <c r="D603" s="99"/>
    </row>
    <row r="604" spans="1:4" ht="21" customHeight="1">
      <c r="A604" s="98" t="s">
        <v>718</v>
      </c>
      <c r="B604" s="119"/>
      <c r="C604" s="120"/>
      <c r="D604" s="99"/>
    </row>
    <row r="605" spans="1:4" ht="21" customHeight="1">
      <c r="A605" s="98" t="s">
        <v>719</v>
      </c>
      <c r="B605" s="119">
        <v>368</v>
      </c>
      <c r="C605" s="120"/>
      <c r="D605" s="99"/>
    </row>
    <row r="606" spans="1:4" ht="21" customHeight="1">
      <c r="A606" s="98" t="s">
        <v>720</v>
      </c>
      <c r="B606" s="119">
        <v>242</v>
      </c>
      <c r="C606" s="120">
        <v>241</v>
      </c>
      <c r="D606" s="99">
        <f>C606/B606</f>
        <v>0.9958677685950413</v>
      </c>
    </row>
    <row r="607" spans="1:4" ht="21" customHeight="1">
      <c r="A607" s="98" t="s">
        <v>721</v>
      </c>
      <c r="B607" s="119"/>
      <c r="C607" s="120"/>
      <c r="D607" s="99"/>
    </row>
    <row r="608" spans="1:4" ht="21" customHeight="1">
      <c r="A608" s="98" t="s">
        <v>722</v>
      </c>
      <c r="B608" s="119">
        <v>1786</v>
      </c>
      <c r="C608" s="120">
        <v>1850</v>
      </c>
      <c r="D608" s="99">
        <f>C608/B608</f>
        <v>1.0358342665173572</v>
      </c>
    </row>
    <row r="609" spans="1:4" ht="21" customHeight="1">
      <c r="A609" s="98" t="s">
        <v>723</v>
      </c>
      <c r="B609" s="119">
        <v>113</v>
      </c>
      <c r="C609" s="120">
        <f>SUM(C610:C614)</f>
        <v>141</v>
      </c>
      <c r="D609" s="99">
        <f>C609/B609</f>
        <v>1.247787610619469</v>
      </c>
    </row>
    <row r="610" spans="1:4" ht="21" customHeight="1">
      <c r="A610" s="98" t="s">
        <v>724</v>
      </c>
      <c r="B610" s="119">
        <v>105</v>
      </c>
      <c r="C610" s="120">
        <v>141</v>
      </c>
      <c r="D610" s="99">
        <f>C610/B610</f>
        <v>1.3428571428571427</v>
      </c>
    </row>
    <row r="611" spans="1:4" ht="21" customHeight="1">
      <c r="A611" s="98" t="s">
        <v>725</v>
      </c>
      <c r="B611" s="119"/>
      <c r="C611" s="120"/>
      <c r="D611" s="99"/>
    </row>
    <row r="612" spans="1:4" ht="21" customHeight="1">
      <c r="A612" s="98" t="s">
        <v>726</v>
      </c>
      <c r="B612" s="119"/>
      <c r="C612" s="120"/>
      <c r="D612" s="99"/>
    </row>
    <row r="613" spans="1:4" ht="21" customHeight="1">
      <c r="A613" s="98" t="s">
        <v>727</v>
      </c>
      <c r="B613" s="119">
        <v>8</v>
      </c>
      <c r="C613" s="120"/>
      <c r="D613" s="99">
        <f>C613/B613</f>
        <v>0</v>
      </c>
    </row>
    <row r="614" spans="1:4" ht="21" customHeight="1">
      <c r="A614" s="98" t="s">
        <v>729</v>
      </c>
      <c r="B614" s="119"/>
      <c r="C614" s="120"/>
      <c r="D614" s="99"/>
    </row>
    <row r="615" spans="1:4" ht="21" customHeight="1">
      <c r="A615" s="98" t="s">
        <v>730</v>
      </c>
      <c r="B615" s="119">
        <v>206</v>
      </c>
      <c r="C615" s="120">
        <f>SUM(C616:C621)</f>
        <v>215</v>
      </c>
      <c r="D615" s="99">
        <f>C615/B615</f>
        <v>1.0436893203883495</v>
      </c>
    </row>
    <row r="616" spans="1:4" ht="21" customHeight="1">
      <c r="A616" s="98" t="s">
        <v>731</v>
      </c>
      <c r="B616" s="119">
        <v>36</v>
      </c>
      <c r="C616" s="120">
        <v>40</v>
      </c>
      <c r="D616" s="99">
        <f>C616/B616</f>
        <v>1.1111111111111112</v>
      </c>
    </row>
    <row r="617" spans="1:4" ht="21" customHeight="1">
      <c r="A617" s="98" t="s">
        <v>732</v>
      </c>
      <c r="B617" s="119">
        <v>42</v>
      </c>
      <c r="C617" s="120">
        <v>45</v>
      </c>
      <c r="D617" s="99">
        <f>C617/B617</f>
        <v>1.0714285714285714</v>
      </c>
    </row>
    <row r="618" spans="1:4" ht="21" customHeight="1">
      <c r="A618" s="98" t="s">
        <v>733</v>
      </c>
      <c r="B618" s="119"/>
      <c r="C618" s="120"/>
      <c r="D618" s="99"/>
    </row>
    <row r="619" spans="1:4" ht="21" customHeight="1">
      <c r="A619" s="98" t="s">
        <v>734</v>
      </c>
      <c r="B619" s="119"/>
      <c r="C619" s="120"/>
      <c r="D619" s="99"/>
    </row>
    <row r="620" spans="1:4" ht="21" customHeight="1">
      <c r="A620" s="98" t="s">
        <v>735</v>
      </c>
      <c r="B620" s="119"/>
      <c r="C620" s="120"/>
      <c r="D620" s="99"/>
    </row>
    <row r="621" spans="1:4" ht="21" customHeight="1">
      <c r="A621" s="98" t="s">
        <v>736</v>
      </c>
      <c r="B621" s="119">
        <v>128</v>
      </c>
      <c r="C621" s="120">
        <v>130</v>
      </c>
      <c r="D621" s="99">
        <f>C621/B621</f>
        <v>1.015625</v>
      </c>
    </row>
    <row r="622" spans="1:4" ht="21" customHeight="1">
      <c r="A622" s="98" t="s">
        <v>737</v>
      </c>
      <c r="B622" s="119">
        <v>1126</v>
      </c>
      <c r="C622" s="120">
        <f>SUM(C623:C630)</f>
        <v>1203</v>
      </c>
      <c r="D622" s="99">
        <f>C622/B622</f>
        <v>1.0683836589698046</v>
      </c>
    </row>
    <row r="623" spans="1:4" ht="21" customHeight="1">
      <c r="A623" s="98" t="s">
        <v>294</v>
      </c>
      <c r="B623" s="119">
        <v>93</v>
      </c>
      <c r="C623" s="120">
        <v>133</v>
      </c>
      <c r="D623" s="99">
        <f>C623/B623</f>
        <v>1.4301075268817205</v>
      </c>
    </row>
    <row r="624" spans="1:4" ht="21" customHeight="1">
      <c r="A624" s="98" t="s">
        <v>295</v>
      </c>
      <c r="B624" s="119"/>
      <c r="C624" s="120"/>
      <c r="D624" s="99"/>
    </row>
    <row r="625" spans="1:4" ht="21" customHeight="1">
      <c r="A625" s="98" t="s">
        <v>296</v>
      </c>
      <c r="B625" s="119"/>
      <c r="C625" s="120"/>
      <c r="D625" s="99"/>
    </row>
    <row r="626" spans="1:4" ht="21" customHeight="1">
      <c r="A626" s="98" t="s">
        <v>738</v>
      </c>
      <c r="B626" s="119">
        <v>11</v>
      </c>
      <c r="C626" s="120">
        <v>15</v>
      </c>
      <c r="D626" s="99">
        <f>C626/B626</f>
        <v>1.3636363636363635</v>
      </c>
    </row>
    <row r="627" spans="1:4" ht="21" customHeight="1">
      <c r="A627" s="98" t="s">
        <v>739</v>
      </c>
      <c r="B627" s="119">
        <v>165</v>
      </c>
      <c r="C627" s="120">
        <v>170</v>
      </c>
      <c r="D627" s="99">
        <f>C627/B627</f>
        <v>1.0303030303030303</v>
      </c>
    </row>
    <row r="628" spans="1:4" ht="21" customHeight="1">
      <c r="A628" s="98" t="s">
        <v>740</v>
      </c>
      <c r="B628" s="119"/>
      <c r="C628" s="120"/>
      <c r="D628" s="99"/>
    </row>
    <row r="629" spans="1:4" ht="21" customHeight="1">
      <c r="A629" s="98" t="s">
        <v>741</v>
      </c>
      <c r="B629" s="119">
        <v>826</v>
      </c>
      <c r="C629" s="120">
        <v>885</v>
      </c>
      <c r="D629" s="99">
        <f>C629/B629</f>
        <v>1.0714285714285714</v>
      </c>
    </row>
    <row r="630" spans="1:4" ht="21" customHeight="1">
      <c r="A630" s="98" t="s">
        <v>742</v>
      </c>
      <c r="B630" s="119">
        <v>31</v>
      </c>
      <c r="C630" s="120"/>
      <c r="D630" s="99">
        <f>C630/B630</f>
        <v>0</v>
      </c>
    </row>
    <row r="631" spans="1:4" ht="21" customHeight="1">
      <c r="A631" s="98" t="s">
        <v>1505</v>
      </c>
      <c r="B631" s="119">
        <v>996</v>
      </c>
      <c r="C631" s="120">
        <f>SUM(C632:C635)</f>
        <v>964</v>
      </c>
      <c r="D631" s="99">
        <f>C631/B631</f>
        <v>0.9678714859437751</v>
      </c>
    </row>
    <row r="632" spans="1:4" ht="21" customHeight="1">
      <c r="A632" s="98" t="s">
        <v>1328</v>
      </c>
      <c r="B632" s="119"/>
      <c r="C632" s="120"/>
      <c r="D632" s="99"/>
    </row>
    <row r="633" spans="1:4" ht="21" customHeight="1">
      <c r="A633" s="98" t="s">
        <v>1329</v>
      </c>
      <c r="B633" s="119">
        <v>170</v>
      </c>
      <c r="C633" s="120">
        <v>200</v>
      </c>
      <c r="D633" s="99">
        <f>C633/B633</f>
        <v>1.1764705882352942</v>
      </c>
    </row>
    <row r="634" spans="1:4" ht="21" customHeight="1">
      <c r="A634" s="98" t="s">
        <v>1331</v>
      </c>
      <c r="B634" s="119">
        <v>569</v>
      </c>
      <c r="C634" s="120">
        <v>504</v>
      </c>
      <c r="D634" s="99">
        <f>C634/B634</f>
        <v>0.8857644991212654</v>
      </c>
    </row>
    <row r="635" spans="1:4" ht="21" customHeight="1">
      <c r="A635" s="98" t="s">
        <v>1332</v>
      </c>
      <c r="B635" s="119">
        <v>257</v>
      </c>
      <c r="C635" s="120">
        <v>260</v>
      </c>
      <c r="D635" s="99">
        <f>C635/B635</f>
        <v>1.0116731517509727</v>
      </c>
    </row>
    <row r="636" spans="1:4" ht="21" customHeight="1">
      <c r="A636" s="98" t="s">
        <v>743</v>
      </c>
      <c r="B636" s="119">
        <v>45</v>
      </c>
      <c r="C636" s="120">
        <f>SUM(C637:C640)</f>
        <v>48</v>
      </c>
      <c r="D636" s="99">
        <f>C636/B636</f>
        <v>1.0666666666666667</v>
      </c>
    </row>
    <row r="637" spans="1:4" ht="21" customHeight="1">
      <c r="A637" s="98" t="s">
        <v>294</v>
      </c>
      <c r="B637" s="119"/>
      <c r="C637" s="120">
        <v>48</v>
      </c>
      <c r="D637" s="99"/>
    </row>
    <row r="638" spans="1:4" ht="21" customHeight="1">
      <c r="A638" s="98" t="s">
        <v>295</v>
      </c>
      <c r="B638" s="119"/>
      <c r="C638" s="120"/>
      <c r="D638" s="99"/>
    </row>
    <row r="639" spans="1:4" ht="21" customHeight="1">
      <c r="A639" s="98" t="s">
        <v>296</v>
      </c>
      <c r="B639" s="119">
        <v>45</v>
      </c>
      <c r="C639" s="120"/>
      <c r="D639" s="99"/>
    </row>
    <row r="640" spans="1:4" ht="21" customHeight="1">
      <c r="A640" s="98" t="s">
        <v>744</v>
      </c>
      <c r="B640" s="119"/>
      <c r="C640" s="120"/>
      <c r="D640" s="99"/>
    </row>
    <row r="641" spans="1:4" ht="21" customHeight="1">
      <c r="A641" s="98" t="s">
        <v>745</v>
      </c>
      <c r="B641" s="119">
        <v>10891</v>
      </c>
      <c r="C641" s="120">
        <f>SUM(C642:C643)</f>
        <v>10920</v>
      </c>
      <c r="D641" s="99">
        <f>C641/B641</f>
        <v>1.002662749058856</v>
      </c>
    </row>
    <row r="642" spans="1:4" ht="21" customHeight="1">
      <c r="A642" s="98" t="s">
        <v>746</v>
      </c>
      <c r="B642" s="119">
        <v>6711</v>
      </c>
      <c r="C642" s="120">
        <v>6720</v>
      </c>
      <c r="D642" s="99">
        <f>C642/B642</f>
        <v>1.0013410818059902</v>
      </c>
    </row>
    <row r="643" spans="1:4" ht="21" customHeight="1">
      <c r="A643" s="98" t="s">
        <v>747</v>
      </c>
      <c r="B643" s="119">
        <v>4180</v>
      </c>
      <c r="C643" s="120">
        <v>4200</v>
      </c>
      <c r="D643" s="99">
        <f>C643/B643</f>
        <v>1.0047846889952152</v>
      </c>
    </row>
    <row r="644" spans="1:4" ht="21" customHeight="1">
      <c r="A644" s="98" t="s">
        <v>748</v>
      </c>
      <c r="B644" s="119">
        <v>473</v>
      </c>
      <c r="C644" s="120">
        <f>SUM(C645:C646)</f>
        <v>475</v>
      </c>
      <c r="D644" s="99">
        <f>C644/B644</f>
        <v>1.0042283298097252</v>
      </c>
    </row>
    <row r="645" spans="1:4" ht="21" customHeight="1">
      <c r="A645" s="98" t="s">
        <v>749</v>
      </c>
      <c r="B645" s="119">
        <v>450</v>
      </c>
      <c r="C645" s="120">
        <v>450</v>
      </c>
      <c r="D645" s="99">
        <f aca="true" t="shared" si="3" ref="D645:D709">C645/B645</f>
        <v>1</v>
      </c>
    </row>
    <row r="646" spans="1:4" ht="21" customHeight="1">
      <c r="A646" s="98" t="s">
        <v>750</v>
      </c>
      <c r="B646" s="119">
        <v>23</v>
      </c>
      <c r="C646" s="120">
        <v>25</v>
      </c>
      <c r="D646" s="99">
        <f t="shared" si="3"/>
        <v>1.0869565217391304</v>
      </c>
    </row>
    <row r="647" spans="1:4" ht="21" customHeight="1">
      <c r="A647" s="98" t="s">
        <v>751</v>
      </c>
      <c r="B647" s="119">
        <v>1292</v>
      </c>
      <c r="C647" s="120">
        <f>SUM(C648:C649)</f>
        <v>1300</v>
      </c>
      <c r="D647" s="99">
        <f t="shared" si="3"/>
        <v>1.0061919504643964</v>
      </c>
    </row>
    <row r="648" spans="1:4" ht="21" customHeight="1">
      <c r="A648" s="98" t="s">
        <v>752</v>
      </c>
      <c r="B648" s="119"/>
      <c r="C648" s="120"/>
      <c r="D648" s="99"/>
    </row>
    <row r="649" spans="1:4" ht="21" customHeight="1">
      <c r="A649" s="98" t="s">
        <v>753</v>
      </c>
      <c r="B649" s="119">
        <v>1292</v>
      </c>
      <c r="C649" s="120">
        <v>1300</v>
      </c>
      <c r="D649" s="99">
        <f t="shared" si="3"/>
        <v>1.0061919504643964</v>
      </c>
    </row>
    <row r="650" spans="1:4" ht="21" customHeight="1">
      <c r="A650" s="98" t="s">
        <v>754</v>
      </c>
      <c r="B650" s="119"/>
      <c r="C650" s="120">
        <f>SUM(C651:C652)</f>
        <v>0</v>
      </c>
      <c r="D650" s="99"/>
    </row>
    <row r="651" spans="1:4" ht="21" customHeight="1">
      <c r="A651" s="98" t="s">
        <v>1506</v>
      </c>
      <c r="B651" s="119"/>
      <c r="C651" s="120"/>
      <c r="D651" s="99"/>
    </row>
    <row r="652" spans="1:4" ht="21" customHeight="1">
      <c r="A652" s="98" t="s">
        <v>756</v>
      </c>
      <c r="B652" s="119"/>
      <c r="C652" s="120"/>
      <c r="D652" s="99"/>
    </row>
    <row r="653" spans="1:4" ht="21" customHeight="1">
      <c r="A653" s="98" t="s">
        <v>757</v>
      </c>
      <c r="B653" s="119"/>
      <c r="C653" s="120">
        <f>SUM(C654:C655)</f>
        <v>0</v>
      </c>
      <c r="D653" s="99"/>
    </row>
    <row r="654" spans="1:4" ht="21" customHeight="1">
      <c r="A654" s="98" t="s">
        <v>758</v>
      </c>
      <c r="B654" s="119"/>
      <c r="C654" s="120"/>
      <c r="D654" s="99"/>
    </row>
    <row r="655" spans="1:4" ht="21" customHeight="1">
      <c r="A655" s="98" t="s">
        <v>759</v>
      </c>
      <c r="B655" s="119"/>
      <c r="C655" s="120"/>
      <c r="D655" s="99"/>
    </row>
    <row r="656" spans="1:4" ht="21" customHeight="1">
      <c r="A656" s="98" t="s">
        <v>760</v>
      </c>
      <c r="B656" s="119">
        <v>9372</v>
      </c>
      <c r="C656" s="120">
        <f>SUM(C657:C659)</f>
        <v>9260</v>
      </c>
      <c r="D656" s="99">
        <f t="shared" si="3"/>
        <v>0.9880495091762698</v>
      </c>
    </row>
    <row r="657" spans="1:4" ht="21" customHeight="1">
      <c r="A657" s="98" t="s">
        <v>761</v>
      </c>
      <c r="B657" s="119"/>
      <c r="C657" s="120"/>
      <c r="D657" s="99"/>
    </row>
    <row r="658" spans="1:4" ht="21" customHeight="1">
      <c r="A658" s="98" t="s">
        <v>762</v>
      </c>
      <c r="B658" s="119">
        <v>7799</v>
      </c>
      <c r="C658" s="120">
        <v>7800</v>
      </c>
      <c r="D658" s="99">
        <f t="shared" si="3"/>
        <v>1.0001282215668676</v>
      </c>
    </row>
    <row r="659" spans="1:4" ht="21" customHeight="1">
      <c r="A659" s="98" t="s">
        <v>763</v>
      </c>
      <c r="B659" s="119">
        <v>1573</v>
      </c>
      <c r="C659" s="120">
        <v>1460</v>
      </c>
      <c r="D659" s="99">
        <f t="shared" si="3"/>
        <v>0.9281627463445645</v>
      </c>
    </row>
    <row r="660" spans="1:4" ht="21" customHeight="1">
      <c r="A660" s="98" t="s">
        <v>764</v>
      </c>
      <c r="B660" s="119"/>
      <c r="C660" s="120">
        <f>SUM(C661:C664)</f>
        <v>120</v>
      </c>
      <c r="D660" s="99"/>
    </row>
    <row r="661" spans="1:4" ht="21" customHeight="1">
      <c r="A661" s="98" t="s">
        <v>765</v>
      </c>
      <c r="B661" s="119"/>
      <c r="C661" s="120"/>
      <c r="D661" s="99"/>
    </row>
    <row r="662" spans="1:4" ht="21" customHeight="1">
      <c r="A662" s="98" t="s">
        <v>766</v>
      </c>
      <c r="B662" s="119"/>
      <c r="C662" s="120">
        <v>120</v>
      </c>
      <c r="D662" s="99"/>
    </row>
    <row r="663" spans="1:4" ht="21" customHeight="1">
      <c r="A663" s="98" t="s">
        <v>767</v>
      </c>
      <c r="B663" s="119"/>
      <c r="C663" s="120"/>
      <c r="D663" s="99"/>
    </row>
    <row r="664" spans="1:4" ht="21" customHeight="1">
      <c r="A664" s="98" t="s">
        <v>768</v>
      </c>
      <c r="B664" s="119"/>
      <c r="C664" s="120"/>
      <c r="D664" s="99"/>
    </row>
    <row r="665" spans="1:4" ht="21" customHeight="1">
      <c r="A665" s="98" t="s">
        <v>773</v>
      </c>
      <c r="B665" s="119">
        <v>2797</v>
      </c>
      <c r="C665" s="120">
        <v>70</v>
      </c>
      <c r="D665" s="99">
        <f t="shared" si="3"/>
        <v>0.025026814444047193</v>
      </c>
    </row>
    <row r="666" spans="1:4" ht="21" customHeight="1">
      <c r="A666" s="94" t="s">
        <v>1507</v>
      </c>
      <c r="B666" s="116">
        <v>19890</v>
      </c>
      <c r="C666" s="117">
        <f>SUM(C667,C672,C685,C689,C701,C704,C708,C718,C723,C729,C733,C736)</f>
        <v>19230</v>
      </c>
      <c r="D666" s="96">
        <f t="shared" si="3"/>
        <v>0.9668174962292609</v>
      </c>
    </row>
    <row r="667" spans="1:4" ht="21" customHeight="1">
      <c r="A667" s="98" t="s">
        <v>1508</v>
      </c>
      <c r="B667" s="119">
        <v>815</v>
      </c>
      <c r="C667" s="120">
        <f>SUM(C668:C671)</f>
        <v>1253</v>
      </c>
      <c r="D667" s="99">
        <f t="shared" si="3"/>
        <v>1.5374233128834356</v>
      </c>
    </row>
    <row r="668" spans="1:4" ht="21" customHeight="1">
      <c r="A668" s="98" t="s">
        <v>294</v>
      </c>
      <c r="B668" s="119">
        <v>355</v>
      </c>
      <c r="C668" s="120">
        <v>393</v>
      </c>
      <c r="D668" s="99">
        <f t="shared" si="3"/>
        <v>1.1070422535211268</v>
      </c>
    </row>
    <row r="669" spans="1:4" ht="21" customHeight="1">
      <c r="A669" s="98" t="s">
        <v>295</v>
      </c>
      <c r="B669" s="119"/>
      <c r="C669" s="120"/>
      <c r="D669" s="99"/>
    </row>
    <row r="670" spans="1:4" ht="21" customHeight="1">
      <c r="A670" s="98" t="s">
        <v>296</v>
      </c>
      <c r="B670" s="119"/>
      <c r="C670" s="120"/>
      <c r="D670" s="99"/>
    </row>
    <row r="671" spans="1:4" ht="21" customHeight="1">
      <c r="A671" s="98" t="s">
        <v>1509</v>
      </c>
      <c r="B671" s="119">
        <v>460</v>
      </c>
      <c r="C671" s="120">
        <v>860</v>
      </c>
      <c r="D671" s="99">
        <f t="shared" si="3"/>
        <v>1.8695652173913044</v>
      </c>
    </row>
    <row r="672" spans="1:4" ht="21" customHeight="1">
      <c r="A672" s="98" t="s">
        <v>778</v>
      </c>
      <c r="B672" s="119">
        <v>7918</v>
      </c>
      <c r="C672" s="120">
        <f>SUM(C673:C684)</f>
        <v>5501</v>
      </c>
      <c r="D672" s="99">
        <f t="shared" si="3"/>
        <v>0.694746148017176</v>
      </c>
    </row>
    <row r="673" spans="1:4" ht="21" customHeight="1">
      <c r="A673" s="98" t="s">
        <v>779</v>
      </c>
      <c r="B673" s="119">
        <v>6795</v>
      </c>
      <c r="C673" s="120">
        <v>4141</v>
      </c>
      <c r="D673" s="99">
        <f t="shared" si="3"/>
        <v>0.6094186902133922</v>
      </c>
    </row>
    <row r="674" spans="1:4" ht="21" customHeight="1">
      <c r="A674" s="98" t="s">
        <v>1510</v>
      </c>
      <c r="B674" s="119">
        <v>993</v>
      </c>
      <c r="C674" s="120">
        <v>1100</v>
      </c>
      <c r="D674" s="99">
        <f t="shared" si="3"/>
        <v>1.107754279959718</v>
      </c>
    </row>
    <row r="675" spans="1:4" ht="21" customHeight="1">
      <c r="A675" s="98" t="s">
        <v>781</v>
      </c>
      <c r="B675" s="119"/>
      <c r="C675" s="120"/>
      <c r="D675" s="99"/>
    </row>
    <row r="676" spans="1:4" ht="21" customHeight="1">
      <c r="A676" s="98" t="s">
        <v>782</v>
      </c>
      <c r="B676" s="119"/>
      <c r="C676" s="120"/>
      <c r="D676" s="99"/>
    </row>
    <row r="677" spans="1:4" ht="21" customHeight="1">
      <c r="A677" s="98" t="s">
        <v>783</v>
      </c>
      <c r="B677" s="119"/>
      <c r="C677" s="120"/>
      <c r="D677" s="99"/>
    </row>
    <row r="678" spans="1:4" ht="21" customHeight="1">
      <c r="A678" s="98" t="s">
        <v>784</v>
      </c>
      <c r="B678" s="119"/>
      <c r="C678" s="120"/>
      <c r="D678" s="99"/>
    </row>
    <row r="679" spans="1:4" ht="21" customHeight="1">
      <c r="A679" s="98" t="s">
        <v>785</v>
      </c>
      <c r="B679" s="119"/>
      <c r="C679" s="120"/>
      <c r="D679" s="99"/>
    </row>
    <row r="680" spans="1:4" ht="21" customHeight="1">
      <c r="A680" s="98" t="s">
        <v>786</v>
      </c>
      <c r="B680" s="119"/>
      <c r="C680" s="120"/>
      <c r="D680" s="99"/>
    </row>
    <row r="681" spans="1:4" ht="21" customHeight="1">
      <c r="A681" s="98" t="s">
        <v>787</v>
      </c>
      <c r="B681" s="119"/>
      <c r="C681" s="120"/>
      <c r="D681" s="99"/>
    </row>
    <row r="682" spans="1:4" ht="21" customHeight="1">
      <c r="A682" s="98" t="s">
        <v>788</v>
      </c>
      <c r="B682" s="119"/>
      <c r="C682" s="120"/>
      <c r="D682" s="99"/>
    </row>
    <row r="683" spans="1:4" ht="21" customHeight="1">
      <c r="A683" s="98" t="s">
        <v>789</v>
      </c>
      <c r="B683" s="119"/>
      <c r="C683" s="120"/>
      <c r="D683" s="99"/>
    </row>
    <row r="684" spans="1:4" ht="21" customHeight="1">
      <c r="A684" s="98" t="s">
        <v>790</v>
      </c>
      <c r="B684" s="119">
        <v>130</v>
      </c>
      <c r="C684" s="120">
        <v>260</v>
      </c>
      <c r="D684" s="99">
        <f t="shared" si="3"/>
        <v>2</v>
      </c>
    </row>
    <row r="685" spans="1:4" ht="21" customHeight="1">
      <c r="A685" s="98" t="s">
        <v>791</v>
      </c>
      <c r="B685" s="119">
        <v>2712</v>
      </c>
      <c r="C685" s="120">
        <f>SUM(C686:C688)</f>
        <v>3160</v>
      </c>
      <c r="D685" s="99">
        <f t="shared" si="3"/>
        <v>1.1651917404129795</v>
      </c>
    </row>
    <row r="686" spans="1:4" ht="21" customHeight="1">
      <c r="A686" s="98" t="s">
        <v>792</v>
      </c>
      <c r="B686" s="119">
        <v>75</v>
      </c>
      <c r="C686" s="120">
        <v>80</v>
      </c>
      <c r="D686" s="99">
        <f t="shared" si="3"/>
        <v>1.0666666666666667</v>
      </c>
    </row>
    <row r="687" spans="1:4" ht="21" customHeight="1">
      <c r="A687" s="98" t="s">
        <v>793</v>
      </c>
      <c r="B687" s="119">
        <v>1591</v>
      </c>
      <c r="C687" s="120">
        <v>1980</v>
      </c>
      <c r="D687" s="99">
        <f t="shared" si="3"/>
        <v>1.2445003142677562</v>
      </c>
    </row>
    <row r="688" spans="1:4" ht="21" customHeight="1">
      <c r="A688" s="98" t="s">
        <v>794</v>
      </c>
      <c r="B688" s="119">
        <v>1046</v>
      </c>
      <c r="C688" s="120">
        <v>1100</v>
      </c>
      <c r="D688" s="99">
        <f t="shared" si="3"/>
        <v>1.0516252390057361</v>
      </c>
    </row>
    <row r="689" spans="1:4" ht="21" customHeight="1">
      <c r="A689" s="98" t="s">
        <v>795</v>
      </c>
      <c r="B689" s="119">
        <v>2633</v>
      </c>
      <c r="C689" s="120">
        <f>SUM(C690:C700)</f>
        <v>3026</v>
      </c>
      <c r="D689" s="99">
        <f t="shared" si="3"/>
        <v>1.149259399924041</v>
      </c>
    </row>
    <row r="690" spans="1:4" ht="21" customHeight="1">
      <c r="A690" s="98" t="s">
        <v>796</v>
      </c>
      <c r="B690" s="119">
        <v>382</v>
      </c>
      <c r="C690" s="120">
        <v>494</v>
      </c>
      <c r="D690" s="99">
        <f t="shared" si="3"/>
        <v>1.293193717277487</v>
      </c>
    </row>
    <row r="691" spans="1:4" ht="21" customHeight="1">
      <c r="A691" s="98" t="s">
        <v>797</v>
      </c>
      <c r="B691" s="119">
        <v>175</v>
      </c>
      <c r="C691" s="120">
        <v>178</v>
      </c>
      <c r="D691" s="99">
        <f t="shared" si="3"/>
        <v>1.0171428571428571</v>
      </c>
    </row>
    <row r="692" spans="1:4" ht="21" customHeight="1">
      <c r="A692" s="98" t="s">
        <v>798</v>
      </c>
      <c r="B692" s="119">
        <v>356</v>
      </c>
      <c r="C692" s="120">
        <v>428</v>
      </c>
      <c r="D692" s="99">
        <f t="shared" si="3"/>
        <v>1.202247191011236</v>
      </c>
    </row>
    <row r="693" spans="1:4" ht="21" customHeight="1">
      <c r="A693" s="98" t="s">
        <v>799</v>
      </c>
      <c r="B693" s="119"/>
      <c r="C693" s="120"/>
      <c r="D693" s="99"/>
    </row>
    <row r="694" spans="1:4" ht="21" customHeight="1">
      <c r="A694" s="98" t="s">
        <v>800</v>
      </c>
      <c r="B694" s="119"/>
      <c r="C694" s="120"/>
      <c r="D694" s="99"/>
    </row>
    <row r="695" spans="1:4" ht="21" customHeight="1">
      <c r="A695" s="98" t="s">
        <v>801</v>
      </c>
      <c r="B695" s="119">
        <v>51</v>
      </c>
      <c r="C695" s="120">
        <v>48</v>
      </c>
      <c r="D695" s="99">
        <f t="shared" si="3"/>
        <v>0.9411764705882353</v>
      </c>
    </row>
    <row r="696" spans="1:4" ht="21" customHeight="1">
      <c r="A696" s="98" t="s">
        <v>802</v>
      </c>
      <c r="B696" s="119">
        <v>582</v>
      </c>
      <c r="C696" s="120">
        <v>588</v>
      </c>
      <c r="D696" s="99">
        <f t="shared" si="3"/>
        <v>1.0103092783505154</v>
      </c>
    </row>
    <row r="697" spans="1:4" ht="21" customHeight="1">
      <c r="A697" s="98" t="s">
        <v>803</v>
      </c>
      <c r="B697" s="119">
        <v>602</v>
      </c>
      <c r="C697" s="120">
        <v>700</v>
      </c>
      <c r="D697" s="99">
        <f t="shared" si="3"/>
        <v>1.1627906976744187</v>
      </c>
    </row>
    <row r="698" spans="1:4" ht="21" customHeight="1">
      <c r="A698" s="98" t="s">
        <v>804</v>
      </c>
      <c r="B698" s="119">
        <v>157</v>
      </c>
      <c r="C698" s="120">
        <v>260</v>
      </c>
      <c r="D698" s="99">
        <f t="shared" si="3"/>
        <v>1.6560509554140128</v>
      </c>
    </row>
    <row r="699" spans="1:4" ht="21" customHeight="1">
      <c r="A699" s="98" t="s">
        <v>805</v>
      </c>
      <c r="B699" s="119"/>
      <c r="C699" s="120"/>
      <c r="D699" s="99"/>
    </row>
    <row r="700" spans="1:4" ht="21" customHeight="1">
      <c r="A700" s="98" t="s">
        <v>806</v>
      </c>
      <c r="B700" s="119">
        <v>328</v>
      </c>
      <c r="C700" s="120">
        <v>330</v>
      </c>
      <c r="D700" s="99">
        <f t="shared" si="3"/>
        <v>1.0060975609756098</v>
      </c>
    </row>
    <row r="701" spans="1:4" ht="21" customHeight="1">
      <c r="A701" s="98" t="s">
        <v>807</v>
      </c>
      <c r="B701" s="119"/>
      <c r="C701" s="120">
        <f>SUM(C702:C703)</f>
        <v>0</v>
      </c>
      <c r="D701" s="99"/>
    </row>
    <row r="702" spans="1:4" ht="21" customHeight="1">
      <c r="A702" s="98" t="s">
        <v>1511</v>
      </c>
      <c r="B702" s="119"/>
      <c r="C702" s="120"/>
      <c r="D702" s="99"/>
    </row>
    <row r="703" spans="1:4" ht="21" customHeight="1">
      <c r="A703" s="98" t="s">
        <v>809</v>
      </c>
      <c r="B703" s="119"/>
      <c r="C703" s="120"/>
      <c r="D703" s="99"/>
    </row>
    <row r="704" spans="1:4" ht="21" customHeight="1">
      <c r="A704" s="98" t="s">
        <v>810</v>
      </c>
      <c r="B704" s="119">
        <v>1452</v>
      </c>
      <c r="C704" s="120">
        <f>SUM(C705:C707)</f>
        <v>1998</v>
      </c>
      <c r="D704" s="99">
        <f t="shared" si="3"/>
        <v>1.3760330578512396</v>
      </c>
    </row>
    <row r="705" spans="1:4" ht="21" customHeight="1">
      <c r="A705" s="98" t="s">
        <v>811</v>
      </c>
      <c r="B705" s="119">
        <v>1077</v>
      </c>
      <c r="C705" s="120">
        <v>1100</v>
      </c>
      <c r="D705" s="99">
        <f t="shared" si="3"/>
        <v>1.021355617455896</v>
      </c>
    </row>
    <row r="706" spans="1:4" ht="21" customHeight="1">
      <c r="A706" s="98" t="s">
        <v>812</v>
      </c>
      <c r="B706" s="119">
        <v>375</v>
      </c>
      <c r="C706" s="120">
        <v>898</v>
      </c>
      <c r="D706" s="99">
        <f t="shared" si="3"/>
        <v>2.3946666666666667</v>
      </c>
    </row>
    <row r="707" spans="1:4" ht="21" customHeight="1">
      <c r="A707" s="98" t="s">
        <v>813</v>
      </c>
      <c r="B707" s="119"/>
      <c r="C707" s="120"/>
      <c r="D707" s="99"/>
    </row>
    <row r="708" spans="1:4" ht="21" customHeight="1">
      <c r="A708" s="98" t="s">
        <v>1512</v>
      </c>
      <c r="B708" s="119">
        <v>553</v>
      </c>
      <c r="C708" s="120">
        <f>SUM(C709:C717)</f>
        <v>80</v>
      </c>
      <c r="D708" s="99">
        <f t="shared" si="3"/>
        <v>0.14466546112115733</v>
      </c>
    </row>
    <row r="709" spans="1:4" ht="21" customHeight="1">
      <c r="A709" s="98" t="s">
        <v>294</v>
      </c>
      <c r="B709" s="119">
        <v>544</v>
      </c>
      <c r="C709" s="120"/>
      <c r="D709" s="99">
        <f t="shared" si="3"/>
        <v>0</v>
      </c>
    </row>
    <row r="710" spans="1:4" ht="21" customHeight="1">
      <c r="A710" s="98" t="s">
        <v>295</v>
      </c>
      <c r="B710" s="119"/>
      <c r="C710" s="120"/>
      <c r="D710" s="99"/>
    </row>
    <row r="711" spans="1:4" ht="21" customHeight="1">
      <c r="A711" s="98" t="s">
        <v>296</v>
      </c>
      <c r="B711" s="119"/>
      <c r="C711" s="120"/>
      <c r="D711" s="99"/>
    </row>
    <row r="712" spans="1:4" ht="21" customHeight="1">
      <c r="A712" s="98" t="s">
        <v>426</v>
      </c>
      <c r="B712" s="119"/>
      <c r="C712" s="120">
        <v>80</v>
      </c>
      <c r="D712" s="99"/>
    </row>
    <row r="713" spans="1:4" ht="21" customHeight="1">
      <c r="A713" s="98" t="s">
        <v>428</v>
      </c>
      <c r="B713" s="119"/>
      <c r="C713" s="120"/>
      <c r="D713" s="99"/>
    </row>
    <row r="714" spans="1:4" ht="21" customHeight="1">
      <c r="A714" s="98" t="s">
        <v>427</v>
      </c>
      <c r="B714" s="119"/>
      <c r="C714" s="120"/>
      <c r="D714" s="99"/>
    </row>
    <row r="715" spans="1:4" ht="21" customHeight="1">
      <c r="A715" s="98" t="s">
        <v>1513</v>
      </c>
      <c r="B715" s="119">
        <v>9</v>
      </c>
      <c r="C715" s="120"/>
      <c r="D715" s="99"/>
    </row>
    <row r="716" spans="1:4" ht="21" customHeight="1">
      <c r="A716" s="98" t="s">
        <v>303</v>
      </c>
      <c r="B716" s="119"/>
      <c r="C716" s="120"/>
      <c r="D716" s="99"/>
    </row>
    <row r="717" spans="1:4" ht="21" customHeight="1">
      <c r="A717" s="98" t="s">
        <v>1514</v>
      </c>
      <c r="B717" s="119"/>
      <c r="C717" s="120"/>
      <c r="D717" s="99"/>
    </row>
    <row r="718" spans="1:4" ht="21" customHeight="1">
      <c r="A718" s="98" t="s">
        <v>814</v>
      </c>
      <c r="B718" s="119"/>
      <c r="C718" s="120">
        <f>SUM(C719:C722)</f>
        <v>150</v>
      </c>
      <c r="D718" s="99"/>
    </row>
    <row r="719" spans="1:4" ht="21" customHeight="1">
      <c r="A719" s="98" t="s">
        <v>815</v>
      </c>
      <c r="B719" s="119"/>
      <c r="C719" s="120">
        <v>150</v>
      </c>
      <c r="D719" s="99"/>
    </row>
    <row r="720" spans="1:4" ht="21" customHeight="1">
      <c r="A720" s="98" t="s">
        <v>816</v>
      </c>
      <c r="B720" s="119"/>
      <c r="C720" s="120"/>
      <c r="D720" s="99"/>
    </row>
    <row r="721" spans="1:4" ht="21" customHeight="1">
      <c r="A721" s="98" t="s">
        <v>817</v>
      </c>
      <c r="B721" s="119"/>
      <c r="C721" s="120"/>
      <c r="D721" s="99"/>
    </row>
    <row r="722" spans="1:4" ht="21" customHeight="1">
      <c r="A722" s="98" t="s">
        <v>818</v>
      </c>
      <c r="B722" s="119"/>
      <c r="C722" s="120"/>
      <c r="D722" s="99"/>
    </row>
    <row r="723" spans="1:4" ht="21" customHeight="1">
      <c r="A723" s="98" t="s">
        <v>819</v>
      </c>
      <c r="B723" s="119">
        <v>1840</v>
      </c>
      <c r="C723" s="120">
        <f>SUM(C724:C728)</f>
        <v>2052</v>
      </c>
      <c r="D723" s="99">
        <f>C723/B723</f>
        <v>1.1152173913043477</v>
      </c>
    </row>
    <row r="724" spans="1:4" ht="21" customHeight="1">
      <c r="A724" s="98" t="s">
        <v>820</v>
      </c>
      <c r="B724" s="119">
        <v>1840</v>
      </c>
      <c r="C724" s="120">
        <v>1870</v>
      </c>
      <c r="D724" s="99">
        <f>C724/B724</f>
        <v>1.016304347826087</v>
      </c>
    </row>
    <row r="725" spans="1:4" ht="21" customHeight="1">
      <c r="A725" s="98" t="s">
        <v>821</v>
      </c>
      <c r="B725" s="119"/>
      <c r="C725" s="120">
        <v>182</v>
      </c>
      <c r="D725" s="99"/>
    </row>
    <row r="726" spans="1:4" ht="21" customHeight="1">
      <c r="A726" s="98" t="s">
        <v>1515</v>
      </c>
      <c r="B726" s="119"/>
      <c r="C726" s="120"/>
      <c r="D726" s="99"/>
    </row>
    <row r="727" spans="1:4" ht="21" customHeight="1">
      <c r="A727" s="98" t="s">
        <v>1516</v>
      </c>
      <c r="B727" s="119"/>
      <c r="C727" s="120"/>
      <c r="D727" s="99"/>
    </row>
    <row r="728" spans="1:4" ht="21" customHeight="1">
      <c r="A728" s="98" t="s">
        <v>822</v>
      </c>
      <c r="B728" s="119"/>
      <c r="C728" s="120"/>
      <c r="D728" s="99"/>
    </row>
    <row r="729" spans="1:4" ht="21" customHeight="1">
      <c r="A729" s="98" t="s">
        <v>823</v>
      </c>
      <c r="B729" s="119">
        <v>1909</v>
      </c>
      <c r="C729" s="120">
        <f>SUM(C730:C732)</f>
        <v>1950</v>
      </c>
      <c r="D729" s="99">
        <f>C729/B729</f>
        <v>1.0214772132006287</v>
      </c>
    </row>
    <row r="730" spans="1:4" ht="21" customHeight="1">
      <c r="A730" s="98" t="s">
        <v>824</v>
      </c>
      <c r="B730" s="119">
        <v>1909</v>
      </c>
      <c r="C730" s="120">
        <v>1950</v>
      </c>
      <c r="D730" s="99">
        <f>C730/B730</f>
        <v>1.0214772132006287</v>
      </c>
    </row>
    <row r="731" spans="1:4" ht="21" customHeight="1">
      <c r="A731" s="98" t="s">
        <v>825</v>
      </c>
      <c r="B731" s="119"/>
      <c r="C731" s="120"/>
      <c r="D731" s="99"/>
    </row>
    <row r="732" spans="1:4" ht="21" customHeight="1">
      <c r="A732" s="98" t="s">
        <v>826</v>
      </c>
      <c r="B732" s="119"/>
      <c r="C732" s="120"/>
      <c r="D732" s="99"/>
    </row>
    <row r="733" spans="1:4" ht="21" customHeight="1">
      <c r="A733" s="98" t="s">
        <v>827</v>
      </c>
      <c r="B733" s="119">
        <v>58</v>
      </c>
      <c r="C733" s="120">
        <f>SUM(C734:C735)</f>
        <v>60</v>
      </c>
      <c r="D733" s="99">
        <f>C733/B733</f>
        <v>1.0344827586206897</v>
      </c>
    </row>
    <row r="734" spans="1:4" ht="21" customHeight="1">
      <c r="A734" s="98" t="s">
        <v>828</v>
      </c>
      <c r="B734" s="119">
        <v>58</v>
      </c>
      <c r="C734" s="120">
        <v>60</v>
      </c>
      <c r="D734" s="99">
        <f>C734/B734</f>
        <v>1.0344827586206897</v>
      </c>
    </row>
    <row r="735" spans="1:4" ht="21" customHeight="1">
      <c r="A735" s="98" t="s">
        <v>829</v>
      </c>
      <c r="B735" s="119"/>
      <c r="C735" s="120"/>
      <c r="D735" s="99"/>
    </row>
    <row r="736" spans="1:4" ht="21" customHeight="1">
      <c r="A736" s="98" t="s">
        <v>1517</v>
      </c>
      <c r="B736" s="119"/>
      <c r="C736" s="120"/>
      <c r="D736" s="99"/>
    </row>
    <row r="737" spans="1:4" ht="21" customHeight="1">
      <c r="A737" s="94" t="s">
        <v>1518</v>
      </c>
      <c r="B737" s="116">
        <v>9720</v>
      </c>
      <c r="C737" s="117">
        <f>SUM(C738,C747,C751,C759,C765,C772,C778,C781,C784,C785,C786,C792,C793,C794,C809)</f>
        <v>6780</v>
      </c>
      <c r="D737" s="96">
        <f>C737/B737</f>
        <v>0.6975308641975309</v>
      </c>
    </row>
    <row r="738" spans="1:4" ht="21" customHeight="1">
      <c r="A738" s="98" t="s">
        <v>839</v>
      </c>
      <c r="B738" s="119">
        <v>168</v>
      </c>
      <c r="C738" s="120">
        <f>SUM(C739:C746)</f>
        <v>150</v>
      </c>
      <c r="D738" s="99">
        <f>C738/B738</f>
        <v>0.8928571428571429</v>
      </c>
    </row>
    <row r="739" spans="1:4" ht="21" customHeight="1">
      <c r="A739" s="98" t="s">
        <v>294</v>
      </c>
      <c r="B739" s="119">
        <v>168</v>
      </c>
      <c r="C739" s="120">
        <v>150</v>
      </c>
      <c r="D739" s="99">
        <f>C739/B739</f>
        <v>0.8928571428571429</v>
      </c>
    </row>
    <row r="740" spans="1:4" ht="21" customHeight="1">
      <c r="A740" s="98" t="s">
        <v>295</v>
      </c>
      <c r="B740" s="119"/>
      <c r="C740" s="120"/>
      <c r="D740" s="99"/>
    </row>
    <row r="741" spans="1:4" ht="21" customHeight="1">
      <c r="A741" s="98" t="s">
        <v>296</v>
      </c>
      <c r="B741" s="119"/>
      <c r="C741" s="120"/>
      <c r="D741" s="99"/>
    </row>
    <row r="742" spans="1:4" ht="21" customHeight="1">
      <c r="A742" s="98" t="s">
        <v>1519</v>
      </c>
      <c r="B742" s="119"/>
      <c r="C742" s="120"/>
      <c r="D742" s="99"/>
    </row>
    <row r="743" spans="1:4" ht="21" customHeight="1">
      <c r="A743" s="98" t="s">
        <v>841</v>
      </c>
      <c r="B743" s="119"/>
      <c r="C743" s="120"/>
      <c r="D743" s="99"/>
    </row>
    <row r="744" spans="1:4" ht="21" customHeight="1">
      <c r="A744" s="98" t="s">
        <v>1520</v>
      </c>
      <c r="B744" s="119"/>
      <c r="C744" s="120"/>
      <c r="D744" s="99"/>
    </row>
    <row r="745" spans="1:4" ht="21" customHeight="1">
      <c r="A745" s="98" t="s">
        <v>1521</v>
      </c>
      <c r="B745" s="119"/>
      <c r="C745" s="120"/>
      <c r="D745" s="99"/>
    </row>
    <row r="746" spans="1:4" ht="21" customHeight="1">
      <c r="A746" s="98" t="s">
        <v>845</v>
      </c>
      <c r="B746" s="119"/>
      <c r="C746" s="120"/>
      <c r="D746" s="99"/>
    </row>
    <row r="747" spans="1:4" ht="21" customHeight="1">
      <c r="A747" s="98" t="s">
        <v>846</v>
      </c>
      <c r="B747" s="119"/>
      <c r="C747" s="120">
        <f>SUM(C748:C750)</f>
        <v>0</v>
      </c>
      <c r="D747" s="99"/>
    </row>
    <row r="748" spans="1:4" ht="21" customHeight="1">
      <c r="A748" s="98" t="s">
        <v>847</v>
      </c>
      <c r="B748" s="119"/>
      <c r="C748" s="120"/>
      <c r="D748" s="99"/>
    </row>
    <row r="749" spans="1:4" ht="21" customHeight="1">
      <c r="A749" s="98" t="s">
        <v>848</v>
      </c>
      <c r="B749" s="119"/>
      <c r="C749" s="120"/>
      <c r="D749" s="99"/>
    </row>
    <row r="750" spans="1:4" ht="21" customHeight="1">
      <c r="A750" s="98" t="s">
        <v>849</v>
      </c>
      <c r="B750" s="119"/>
      <c r="C750" s="120"/>
      <c r="D750" s="99"/>
    </row>
    <row r="751" spans="1:4" ht="21" customHeight="1">
      <c r="A751" s="98" t="s">
        <v>850</v>
      </c>
      <c r="B751" s="119">
        <v>3520</v>
      </c>
      <c r="C751" s="120">
        <f>SUM(C752:C758)</f>
        <v>1520</v>
      </c>
      <c r="D751" s="99">
        <f>C751/B751</f>
        <v>0.4318181818181818</v>
      </c>
    </row>
    <row r="752" spans="1:4" ht="21" customHeight="1">
      <c r="A752" s="98" t="s">
        <v>851</v>
      </c>
      <c r="B752" s="119"/>
      <c r="C752" s="120"/>
      <c r="D752" s="99"/>
    </row>
    <row r="753" spans="1:4" ht="21" customHeight="1">
      <c r="A753" s="98" t="s">
        <v>852</v>
      </c>
      <c r="B753" s="119">
        <v>1792</v>
      </c>
      <c r="C753" s="120">
        <v>550</v>
      </c>
      <c r="D753" s="99">
        <f>C753/B753</f>
        <v>0.30691964285714285</v>
      </c>
    </row>
    <row r="754" spans="1:4" ht="21" customHeight="1">
      <c r="A754" s="98" t="s">
        <v>853</v>
      </c>
      <c r="B754" s="119"/>
      <c r="C754" s="120"/>
      <c r="D754" s="99"/>
    </row>
    <row r="755" spans="1:4" ht="21" customHeight="1">
      <c r="A755" s="98" t="s">
        <v>854</v>
      </c>
      <c r="B755" s="119">
        <v>1446</v>
      </c>
      <c r="C755" s="120">
        <v>670</v>
      </c>
      <c r="D755" s="99">
        <f>C755/B755</f>
        <v>0.4633471645919779</v>
      </c>
    </row>
    <row r="756" spans="1:4" ht="21" customHeight="1">
      <c r="A756" s="98" t="s">
        <v>855</v>
      </c>
      <c r="B756" s="119"/>
      <c r="C756" s="120"/>
      <c r="D756" s="99"/>
    </row>
    <row r="757" spans="1:4" ht="21" customHeight="1">
      <c r="A757" s="98" t="s">
        <v>856</v>
      </c>
      <c r="B757" s="119"/>
      <c r="C757" s="120"/>
      <c r="D757" s="99"/>
    </row>
    <row r="758" spans="1:4" ht="21" customHeight="1">
      <c r="A758" s="98" t="s">
        <v>857</v>
      </c>
      <c r="B758" s="119">
        <v>282</v>
      </c>
      <c r="C758" s="120">
        <v>300</v>
      </c>
      <c r="D758" s="99">
        <f>C758/B758</f>
        <v>1.0638297872340425</v>
      </c>
    </row>
    <row r="759" spans="1:4" ht="21" customHeight="1">
      <c r="A759" s="98" t="s">
        <v>858</v>
      </c>
      <c r="B759" s="119">
        <v>2500</v>
      </c>
      <c r="C759" s="120">
        <f>SUM(C760:C764)</f>
        <v>1500</v>
      </c>
      <c r="D759" s="99">
        <f>C759/B759</f>
        <v>0.6</v>
      </c>
    </row>
    <row r="760" spans="1:4" ht="21" customHeight="1">
      <c r="A760" s="98" t="s">
        <v>859</v>
      </c>
      <c r="B760" s="119"/>
      <c r="C760" s="120"/>
      <c r="D760" s="99"/>
    </row>
    <row r="761" spans="1:4" ht="21" customHeight="1">
      <c r="A761" s="98" t="s">
        <v>860</v>
      </c>
      <c r="B761" s="119">
        <v>2500</v>
      </c>
      <c r="C761" s="120">
        <v>1500</v>
      </c>
      <c r="D761" s="99">
        <f>C761/B761</f>
        <v>0.6</v>
      </c>
    </row>
    <row r="762" spans="1:4" ht="21" customHeight="1">
      <c r="A762" s="98" t="s">
        <v>861</v>
      </c>
      <c r="B762" s="119"/>
      <c r="C762" s="120"/>
      <c r="D762" s="99"/>
    </row>
    <row r="763" spans="1:4" ht="21" customHeight="1">
      <c r="A763" s="98" t="s">
        <v>862</v>
      </c>
      <c r="B763" s="119"/>
      <c r="C763" s="120"/>
      <c r="D763" s="99"/>
    </row>
    <row r="764" spans="1:4" ht="21" customHeight="1">
      <c r="A764" s="98" t="s">
        <v>863</v>
      </c>
      <c r="B764" s="119"/>
      <c r="C764" s="120"/>
      <c r="D764" s="99"/>
    </row>
    <row r="765" spans="1:4" ht="21" customHeight="1">
      <c r="A765" s="98" t="s">
        <v>864</v>
      </c>
      <c r="B765" s="119">
        <v>1170</v>
      </c>
      <c r="C765" s="120">
        <f>SUM(C766:C771)</f>
        <v>1210</v>
      </c>
      <c r="D765" s="99">
        <f>C765/B765</f>
        <v>1.0341880341880343</v>
      </c>
    </row>
    <row r="766" spans="1:4" ht="21" customHeight="1">
      <c r="A766" s="98" t="s">
        <v>865</v>
      </c>
      <c r="B766" s="119">
        <v>1160</v>
      </c>
      <c r="C766" s="120">
        <v>1200</v>
      </c>
      <c r="D766" s="99">
        <f>C766/B766</f>
        <v>1.0344827586206897</v>
      </c>
    </row>
    <row r="767" spans="1:4" ht="21" customHeight="1">
      <c r="A767" s="98" t="s">
        <v>866</v>
      </c>
      <c r="B767" s="119">
        <v>10</v>
      </c>
      <c r="C767" s="120">
        <v>10</v>
      </c>
      <c r="D767" s="99">
        <f>C767/B767</f>
        <v>1</v>
      </c>
    </row>
    <row r="768" spans="1:4" ht="21" customHeight="1">
      <c r="A768" s="98" t="s">
        <v>867</v>
      </c>
      <c r="B768" s="119"/>
      <c r="C768" s="120"/>
      <c r="D768" s="99"/>
    </row>
    <row r="769" spans="1:4" ht="21" customHeight="1">
      <c r="A769" s="98" t="s">
        <v>1522</v>
      </c>
      <c r="B769" s="119"/>
      <c r="C769" s="120"/>
      <c r="D769" s="99"/>
    </row>
    <row r="770" spans="1:4" ht="21" customHeight="1">
      <c r="A770" s="98" t="s">
        <v>869</v>
      </c>
      <c r="B770" s="119"/>
      <c r="C770" s="120"/>
      <c r="D770" s="99"/>
    </row>
    <row r="771" spans="1:4" ht="21" customHeight="1">
      <c r="A771" s="98" t="s">
        <v>870</v>
      </c>
      <c r="B771" s="119"/>
      <c r="C771" s="120"/>
      <c r="D771" s="99"/>
    </row>
    <row r="772" spans="1:4" ht="21" customHeight="1">
      <c r="A772" s="98" t="s">
        <v>871</v>
      </c>
      <c r="B772" s="119">
        <v>2362</v>
      </c>
      <c r="C772" s="120">
        <f>SUM(C773:C777)</f>
        <v>2400</v>
      </c>
      <c r="D772" s="99">
        <f>C772/B772</f>
        <v>1.0160880609652836</v>
      </c>
    </row>
    <row r="773" spans="1:4" ht="21" customHeight="1">
      <c r="A773" s="98" t="s">
        <v>872</v>
      </c>
      <c r="B773" s="119"/>
      <c r="C773" s="120"/>
      <c r="D773" s="99"/>
    </row>
    <row r="774" spans="1:4" ht="21" customHeight="1">
      <c r="A774" s="98" t="s">
        <v>873</v>
      </c>
      <c r="B774" s="119"/>
      <c r="C774" s="120"/>
      <c r="D774" s="99"/>
    </row>
    <row r="775" spans="1:4" ht="21" customHeight="1">
      <c r="A775" s="98" t="s">
        <v>874</v>
      </c>
      <c r="B775" s="119"/>
      <c r="C775" s="120"/>
      <c r="D775" s="99"/>
    </row>
    <row r="776" spans="1:4" ht="21" customHeight="1">
      <c r="A776" s="98" t="s">
        <v>875</v>
      </c>
      <c r="B776" s="119"/>
      <c r="C776" s="120"/>
      <c r="D776" s="99"/>
    </row>
    <row r="777" spans="1:4" ht="21" customHeight="1">
      <c r="A777" s="98" t="s">
        <v>876</v>
      </c>
      <c r="B777" s="119">
        <v>2362</v>
      </c>
      <c r="C777" s="120">
        <v>2400</v>
      </c>
      <c r="D777" s="99">
        <f>C777/B777</f>
        <v>1.0160880609652836</v>
      </c>
    </row>
    <row r="778" spans="1:4" ht="21" customHeight="1">
      <c r="A778" s="98" t="s">
        <v>877</v>
      </c>
      <c r="B778" s="119"/>
      <c r="C778" s="120">
        <f>SUM(C779:C780)</f>
        <v>0</v>
      </c>
      <c r="D778" s="99"/>
    </row>
    <row r="779" spans="1:4" ht="21" customHeight="1">
      <c r="A779" s="98" t="s">
        <v>878</v>
      </c>
      <c r="B779" s="119"/>
      <c r="C779" s="120">
        <v>0</v>
      </c>
      <c r="D779" s="99"/>
    </row>
    <row r="780" spans="1:4" ht="21" customHeight="1">
      <c r="A780" s="98" t="s">
        <v>879</v>
      </c>
      <c r="B780" s="119"/>
      <c r="C780" s="120">
        <v>0</v>
      </c>
      <c r="D780" s="99"/>
    </row>
    <row r="781" spans="1:4" ht="21" customHeight="1">
      <c r="A781" s="98" t="s">
        <v>880</v>
      </c>
      <c r="B781" s="119"/>
      <c r="C781" s="120">
        <f>SUM(C782:C783)</f>
        <v>0</v>
      </c>
      <c r="D781" s="99"/>
    </row>
    <row r="782" spans="1:4" ht="21" customHeight="1">
      <c r="A782" s="98" t="s">
        <v>881</v>
      </c>
      <c r="B782" s="119"/>
      <c r="C782" s="120">
        <v>0</v>
      </c>
      <c r="D782" s="99"/>
    </row>
    <row r="783" spans="1:4" ht="21" customHeight="1">
      <c r="A783" s="98" t="s">
        <v>882</v>
      </c>
      <c r="B783" s="119"/>
      <c r="C783" s="120">
        <v>0</v>
      </c>
      <c r="D783" s="99"/>
    </row>
    <row r="784" spans="1:4" ht="21" customHeight="1">
      <c r="A784" s="98" t="s">
        <v>883</v>
      </c>
      <c r="B784" s="119"/>
      <c r="C784" s="120"/>
      <c r="D784" s="99"/>
    </row>
    <row r="785" spans="1:4" ht="21" customHeight="1">
      <c r="A785" s="98" t="s">
        <v>885</v>
      </c>
      <c r="B785" s="119"/>
      <c r="C785" s="120"/>
      <c r="D785" s="99"/>
    </row>
    <row r="786" spans="1:4" ht="21" customHeight="1">
      <c r="A786" s="98" t="s">
        <v>887</v>
      </c>
      <c r="B786" s="119"/>
      <c r="C786" s="120">
        <f>SUM(C787:C791)</f>
        <v>0</v>
      </c>
      <c r="D786" s="99"/>
    </row>
    <row r="787" spans="1:4" ht="21" customHeight="1">
      <c r="A787" s="98" t="s">
        <v>1523</v>
      </c>
      <c r="B787" s="119"/>
      <c r="C787" s="120">
        <v>0</v>
      </c>
      <c r="D787" s="99"/>
    </row>
    <row r="788" spans="1:4" ht="21" customHeight="1">
      <c r="A788" s="98" t="s">
        <v>1524</v>
      </c>
      <c r="B788" s="119"/>
      <c r="C788" s="120">
        <v>0</v>
      </c>
      <c r="D788" s="99"/>
    </row>
    <row r="789" spans="1:4" ht="21" customHeight="1">
      <c r="A789" s="98" t="s">
        <v>1525</v>
      </c>
      <c r="B789" s="119"/>
      <c r="C789" s="120">
        <v>0</v>
      </c>
      <c r="D789" s="99"/>
    </row>
    <row r="790" spans="1:4" ht="21" customHeight="1">
      <c r="A790" s="98" t="s">
        <v>1526</v>
      </c>
      <c r="B790" s="119"/>
      <c r="C790" s="120">
        <v>0</v>
      </c>
      <c r="D790" s="99"/>
    </row>
    <row r="791" spans="1:4" ht="21" customHeight="1">
      <c r="A791" s="98" t="s">
        <v>1527</v>
      </c>
      <c r="B791" s="119"/>
      <c r="C791" s="120">
        <v>0</v>
      </c>
      <c r="D791" s="99"/>
    </row>
    <row r="792" spans="1:4" ht="21" customHeight="1">
      <c r="A792" s="98" t="s">
        <v>893</v>
      </c>
      <c r="B792" s="119"/>
      <c r="C792" s="120"/>
      <c r="D792" s="99"/>
    </row>
    <row r="793" spans="1:4" ht="21" customHeight="1">
      <c r="A793" s="98" t="s">
        <v>895</v>
      </c>
      <c r="B793" s="119"/>
      <c r="C793" s="120"/>
      <c r="D793" s="99"/>
    </row>
    <row r="794" spans="1:4" ht="21" customHeight="1">
      <c r="A794" s="98" t="s">
        <v>897</v>
      </c>
      <c r="B794" s="119"/>
      <c r="C794" s="120">
        <f>SUM(C795:C808)</f>
        <v>0</v>
      </c>
      <c r="D794" s="99"/>
    </row>
    <row r="795" spans="1:4" ht="21" customHeight="1">
      <c r="A795" s="98" t="s">
        <v>294</v>
      </c>
      <c r="B795" s="119"/>
      <c r="C795" s="120">
        <v>0</v>
      </c>
      <c r="D795" s="99"/>
    </row>
    <row r="796" spans="1:4" ht="21" customHeight="1">
      <c r="A796" s="98" t="s">
        <v>295</v>
      </c>
      <c r="B796" s="119"/>
      <c r="C796" s="120">
        <v>0</v>
      </c>
      <c r="D796" s="99"/>
    </row>
    <row r="797" spans="1:4" ht="21" customHeight="1">
      <c r="A797" s="98" t="s">
        <v>296</v>
      </c>
      <c r="B797" s="119"/>
      <c r="C797" s="120">
        <v>0</v>
      </c>
      <c r="D797" s="99"/>
    </row>
    <row r="798" spans="1:4" ht="21" customHeight="1">
      <c r="A798" s="98" t="s">
        <v>898</v>
      </c>
      <c r="B798" s="119"/>
      <c r="C798" s="120">
        <v>0</v>
      </c>
      <c r="D798" s="99"/>
    </row>
    <row r="799" spans="1:4" ht="21" customHeight="1">
      <c r="A799" s="98" t="s">
        <v>899</v>
      </c>
      <c r="B799" s="119"/>
      <c r="C799" s="120">
        <v>0</v>
      </c>
      <c r="D799" s="99"/>
    </row>
    <row r="800" spans="1:4" ht="21" customHeight="1">
      <c r="A800" s="98" t="s">
        <v>900</v>
      </c>
      <c r="B800" s="119"/>
      <c r="C800" s="120">
        <v>0</v>
      </c>
      <c r="D800" s="99"/>
    </row>
    <row r="801" spans="1:4" ht="21" customHeight="1">
      <c r="A801" s="98" t="s">
        <v>901</v>
      </c>
      <c r="B801" s="119"/>
      <c r="C801" s="120">
        <v>0</v>
      </c>
      <c r="D801" s="99"/>
    </row>
    <row r="802" spans="1:4" ht="21" customHeight="1">
      <c r="A802" s="98" t="s">
        <v>902</v>
      </c>
      <c r="B802" s="119"/>
      <c r="C802" s="120">
        <v>0</v>
      </c>
      <c r="D802" s="99"/>
    </row>
    <row r="803" spans="1:4" ht="21" customHeight="1">
      <c r="A803" s="98" t="s">
        <v>903</v>
      </c>
      <c r="B803" s="119"/>
      <c r="C803" s="120">
        <v>0</v>
      </c>
      <c r="D803" s="99"/>
    </row>
    <row r="804" spans="1:4" ht="21" customHeight="1">
      <c r="A804" s="98" t="s">
        <v>904</v>
      </c>
      <c r="B804" s="119"/>
      <c r="C804" s="120">
        <v>0</v>
      </c>
      <c r="D804" s="99"/>
    </row>
    <row r="805" spans="1:4" ht="21" customHeight="1">
      <c r="A805" s="98" t="s">
        <v>335</v>
      </c>
      <c r="B805" s="119"/>
      <c r="C805" s="120">
        <v>0</v>
      </c>
      <c r="D805" s="99"/>
    </row>
    <row r="806" spans="1:4" ht="21" customHeight="1">
      <c r="A806" s="98" t="s">
        <v>905</v>
      </c>
      <c r="B806" s="119"/>
      <c r="C806" s="120">
        <v>0</v>
      </c>
      <c r="D806" s="99"/>
    </row>
    <row r="807" spans="1:4" ht="21" customHeight="1">
      <c r="A807" s="98" t="s">
        <v>303</v>
      </c>
      <c r="B807" s="119"/>
      <c r="C807" s="120">
        <v>0</v>
      </c>
      <c r="D807" s="99"/>
    </row>
    <row r="808" spans="1:4" ht="21" customHeight="1">
      <c r="A808" s="98" t="s">
        <v>906</v>
      </c>
      <c r="B808" s="119"/>
      <c r="C808" s="120">
        <v>0</v>
      </c>
      <c r="D808" s="99"/>
    </row>
    <row r="809" spans="1:4" ht="21" customHeight="1">
      <c r="A809" s="98" t="s">
        <v>907</v>
      </c>
      <c r="B809" s="119"/>
      <c r="C809" s="120"/>
      <c r="D809" s="99"/>
    </row>
    <row r="810" spans="1:4" ht="21" customHeight="1">
      <c r="A810" s="94" t="s">
        <v>1528</v>
      </c>
      <c r="B810" s="116">
        <v>19832</v>
      </c>
      <c r="C810" s="117">
        <f>SUM(C811,C823,C824,C827,C828,C829)</f>
        <v>12470</v>
      </c>
      <c r="D810" s="96">
        <f>C810/B810</f>
        <v>0.6287817668414684</v>
      </c>
    </row>
    <row r="811" spans="1:4" ht="21" customHeight="1">
      <c r="A811" s="98" t="s">
        <v>1529</v>
      </c>
      <c r="B811" s="119">
        <v>917</v>
      </c>
      <c r="C811" s="120">
        <f>SUM(C812:C822)</f>
        <v>975</v>
      </c>
      <c r="D811" s="99">
        <f>C811/B811</f>
        <v>1.0632497273718649</v>
      </c>
    </row>
    <row r="812" spans="1:4" ht="21" customHeight="1">
      <c r="A812" s="98" t="s">
        <v>1530</v>
      </c>
      <c r="B812" s="119">
        <v>267</v>
      </c>
      <c r="C812" s="120">
        <v>304</v>
      </c>
      <c r="D812" s="99">
        <f>C812/B812</f>
        <v>1.1385767790262171</v>
      </c>
    </row>
    <row r="813" spans="1:4" ht="21" customHeight="1">
      <c r="A813" s="98" t="s">
        <v>1531</v>
      </c>
      <c r="B813" s="119"/>
      <c r="C813" s="120"/>
      <c r="D813" s="99"/>
    </row>
    <row r="814" spans="1:4" ht="21" customHeight="1">
      <c r="A814" s="98" t="s">
        <v>1532</v>
      </c>
      <c r="B814" s="119"/>
      <c r="C814" s="120"/>
      <c r="D814" s="99"/>
    </row>
    <row r="815" spans="1:4" ht="21" customHeight="1">
      <c r="A815" s="98" t="s">
        <v>1533</v>
      </c>
      <c r="B815" s="119">
        <v>584</v>
      </c>
      <c r="C815" s="120">
        <v>600</v>
      </c>
      <c r="D815" s="99">
        <f>C815/B815</f>
        <v>1.0273972602739727</v>
      </c>
    </row>
    <row r="816" spans="1:4" ht="21" customHeight="1">
      <c r="A816" s="98" t="s">
        <v>1534</v>
      </c>
      <c r="B816" s="119"/>
      <c r="C816" s="120"/>
      <c r="D816" s="99"/>
    </row>
    <row r="817" spans="1:4" ht="21" customHeight="1">
      <c r="A817" s="98" t="s">
        <v>1535</v>
      </c>
      <c r="B817" s="119"/>
      <c r="C817" s="120"/>
      <c r="D817" s="99"/>
    </row>
    <row r="818" spans="1:4" ht="21" customHeight="1">
      <c r="A818" s="98" t="s">
        <v>1536</v>
      </c>
      <c r="B818" s="119"/>
      <c r="C818" s="120"/>
      <c r="D818" s="99"/>
    </row>
    <row r="819" spans="1:4" ht="21" customHeight="1">
      <c r="A819" s="98" t="s">
        <v>1537</v>
      </c>
      <c r="B819" s="119"/>
      <c r="C819" s="120"/>
      <c r="D819" s="99"/>
    </row>
    <row r="820" spans="1:4" ht="21" customHeight="1">
      <c r="A820" s="98" t="s">
        <v>1538</v>
      </c>
      <c r="B820" s="119">
        <v>66</v>
      </c>
      <c r="C820" s="120">
        <v>71</v>
      </c>
      <c r="D820" s="99">
        <f>C820/B820</f>
        <v>1.0757575757575757</v>
      </c>
    </row>
    <row r="821" spans="1:4" ht="21" customHeight="1">
      <c r="A821" s="98" t="s">
        <v>1539</v>
      </c>
      <c r="B821" s="119"/>
      <c r="C821" s="120"/>
      <c r="D821" s="99"/>
    </row>
    <row r="822" spans="1:4" ht="21" customHeight="1">
      <c r="A822" s="98" t="s">
        <v>1540</v>
      </c>
      <c r="B822" s="119"/>
      <c r="C822" s="120"/>
      <c r="D822" s="99"/>
    </row>
    <row r="823" spans="1:4" ht="21" customHeight="1">
      <c r="A823" s="98" t="s">
        <v>919</v>
      </c>
      <c r="B823" s="119">
        <v>83</v>
      </c>
      <c r="C823" s="120">
        <v>93</v>
      </c>
      <c r="D823" s="99">
        <f aca="true" t="shared" si="4" ref="D823:D828">C823/B823</f>
        <v>1.1204819277108433</v>
      </c>
    </row>
    <row r="824" spans="1:4" ht="21" customHeight="1">
      <c r="A824" s="98" t="s">
        <v>1541</v>
      </c>
      <c r="B824" s="119">
        <v>17544</v>
      </c>
      <c r="C824" s="120">
        <f>SUM(C825:C826)</f>
        <v>10030</v>
      </c>
      <c r="D824" s="99">
        <f t="shared" si="4"/>
        <v>0.5717054263565892</v>
      </c>
    </row>
    <row r="825" spans="1:4" ht="21" customHeight="1">
      <c r="A825" s="98" t="s">
        <v>1542</v>
      </c>
      <c r="B825" s="119">
        <v>17514</v>
      </c>
      <c r="C825" s="120">
        <v>9900</v>
      </c>
      <c r="D825" s="99">
        <f t="shared" si="4"/>
        <v>0.5652620760534429</v>
      </c>
    </row>
    <row r="826" spans="1:4" ht="21" customHeight="1">
      <c r="A826" s="98" t="s">
        <v>1543</v>
      </c>
      <c r="B826" s="119">
        <v>30</v>
      </c>
      <c r="C826" s="120">
        <v>130</v>
      </c>
      <c r="D826" s="99">
        <f t="shared" si="4"/>
        <v>4.333333333333333</v>
      </c>
    </row>
    <row r="827" spans="1:4" ht="21" customHeight="1">
      <c r="A827" s="98" t="s">
        <v>924</v>
      </c>
      <c r="B827" s="119">
        <v>1133</v>
      </c>
      <c r="C827" s="120">
        <v>1211</v>
      </c>
      <c r="D827" s="99">
        <f t="shared" si="4"/>
        <v>1.0688437775816417</v>
      </c>
    </row>
    <row r="828" spans="1:4" ht="21" customHeight="1">
      <c r="A828" s="98" t="s">
        <v>926</v>
      </c>
      <c r="B828" s="119">
        <v>155</v>
      </c>
      <c r="C828" s="120">
        <v>161</v>
      </c>
      <c r="D828" s="99">
        <f t="shared" si="4"/>
        <v>1.038709677419355</v>
      </c>
    </row>
    <row r="829" spans="1:4" ht="21" customHeight="1">
      <c r="A829" s="98" t="s">
        <v>928</v>
      </c>
      <c r="B829" s="119"/>
      <c r="C829" s="120"/>
      <c r="D829" s="99"/>
    </row>
    <row r="830" spans="1:4" ht="21" customHeight="1">
      <c r="A830" s="94" t="s">
        <v>1544</v>
      </c>
      <c r="B830" s="116">
        <v>71762</v>
      </c>
      <c r="C830" s="117">
        <f>SUM(C831,C856,C884,C911,C922,C933,C939,C946,C953,C957)</f>
        <v>74000</v>
      </c>
      <c r="D830" s="96">
        <f>C830/B830</f>
        <v>1.0311864217831164</v>
      </c>
    </row>
    <row r="831" spans="1:4" ht="21" customHeight="1">
      <c r="A831" s="98" t="s">
        <v>1545</v>
      </c>
      <c r="B831" s="119">
        <v>11676</v>
      </c>
      <c r="C831" s="120">
        <f>SUM(C832:C855)</f>
        <v>8158</v>
      </c>
      <c r="D831" s="99">
        <f>C831/B831</f>
        <v>0.6986981843096951</v>
      </c>
    </row>
    <row r="832" spans="1:4" ht="21" customHeight="1">
      <c r="A832" s="98" t="s">
        <v>1530</v>
      </c>
      <c r="B832" s="119">
        <v>841</v>
      </c>
      <c r="C832" s="120">
        <v>380</v>
      </c>
      <c r="D832" s="99">
        <f>C832/B832</f>
        <v>0.4518430439952438</v>
      </c>
    </row>
    <row r="833" spans="1:4" ht="21" customHeight="1">
      <c r="A833" s="98" t="s">
        <v>1531</v>
      </c>
      <c r="B833" s="119">
        <v>12</v>
      </c>
      <c r="C833" s="120"/>
      <c r="D833" s="99">
        <f>C833/B833</f>
        <v>0</v>
      </c>
    </row>
    <row r="834" spans="1:4" ht="21" customHeight="1">
      <c r="A834" s="98" t="s">
        <v>1532</v>
      </c>
      <c r="B834" s="119"/>
      <c r="C834" s="120"/>
      <c r="D834" s="99"/>
    </row>
    <row r="835" spans="1:4" ht="21" customHeight="1">
      <c r="A835" s="98" t="s">
        <v>1546</v>
      </c>
      <c r="B835" s="119">
        <v>1511</v>
      </c>
      <c r="C835" s="120">
        <v>2584</v>
      </c>
      <c r="D835" s="99">
        <f>C835/B835</f>
        <v>1.7101257445400397</v>
      </c>
    </row>
    <row r="836" spans="1:4" ht="21" customHeight="1">
      <c r="A836" s="98" t="s">
        <v>1547</v>
      </c>
      <c r="B836" s="119"/>
      <c r="C836" s="120"/>
      <c r="D836" s="99"/>
    </row>
    <row r="837" spans="1:4" ht="21" customHeight="1">
      <c r="A837" s="98" t="s">
        <v>1548</v>
      </c>
      <c r="B837" s="119">
        <v>775</v>
      </c>
      <c r="C837" s="120">
        <v>710</v>
      </c>
      <c r="D837" s="99">
        <f>C837/B837</f>
        <v>0.9161290322580645</v>
      </c>
    </row>
    <row r="838" spans="1:4" ht="21" customHeight="1">
      <c r="A838" s="98" t="s">
        <v>1549</v>
      </c>
      <c r="B838" s="119">
        <v>68</v>
      </c>
      <c r="C838" s="120">
        <v>158</v>
      </c>
      <c r="D838" s="99">
        <f>C838/B838</f>
        <v>2.323529411764706</v>
      </c>
    </row>
    <row r="839" spans="1:4" ht="21" customHeight="1">
      <c r="A839" s="98" t="s">
        <v>1550</v>
      </c>
      <c r="B839" s="119">
        <v>76</v>
      </c>
      <c r="C839" s="120">
        <v>80</v>
      </c>
      <c r="D839" s="99">
        <f>C839/B839</f>
        <v>1.0526315789473684</v>
      </c>
    </row>
    <row r="840" spans="1:4" ht="21" customHeight="1">
      <c r="A840" s="98" t="s">
        <v>1551</v>
      </c>
      <c r="B840" s="119">
        <v>258</v>
      </c>
      <c r="C840" s="120">
        <v>260</v>
      </c>
      <c r="D840" s="99">
        <f>C840/B840</f>
        <v>1.0077519379844961</v>
      </c>
    </row>
    <row r="841" spans="1:4" ht="21" customHeight="1">
      <c r="A841" s="98" t="s">
        <v>1552</v>
      </c>
      <c r="B841" s="119"/>
      <c r="C841" s="120"/>
      <c r="D841" s="99"/>
    </row>
    <row r="842" spans="1:4" ht="21" customHeight="1">
      <c r="A842" s="98" t="s">
        <v>1553</v>
      </c>
      <c r="B842" s="119">
        <v>951</v>
      </c>
      <c r="C842" s="120">
        <v>960</v>
      </c>
      <c r="D842" s="99">
        <f>C842/B842</f>
        <v>1.0094637223974763</v>
      </c>
    </row>
    <row r="843" spans="1:4" ht="21" customHeight="1">
      <c r="A843" s="98" t="s">
        <v>1554</v>
      </c>
      <c r="B843" s="119"/>
      <c r="C843" s="120"/>
      <c r="D843" s="99"/>
    </row>
    <row r="844" spans="1:4" ht="21" customHeight="1">
      <c r="A844" s="98" t="s">
        <v>1555</v>
      </c>
      <c r="B844" s="119">
        <v>8</v>
      </c>
      <c r="C844" s="120">
        <v>50</v>
      </c>
      <c r="D844" s="99">
        <f>C844/B844</f>
        <v>6.25</v>
      </c>
    </row>
    <row r="845" spans="1:4" ht="21" customHeight="1">
      <c r="A845" s="98" t="s">
        <v>1556</v>
      </c>
      <c r="B845" s="119"/>
      <c r="C845" s="120"/>
      <c r="D845" s="99"/>
    </row>
    <row r="846" spans="1:4" ht="21" customHeight="1">
      <c r="A846" s="98" t="s">
        <v>1557</v>
      </c>
      <c r="B846" s="119"/>
      <c r="C846" s="120"/>
      <c r="D846" s="99"/>
    </row>
    <row r="847" spans="1:4" ht="21" customHeight="1">
      <c r="A847" s="98" t="s">
        <v>1558</v>
      </c>
      <c r="B847" s="119">
        <v>15</v>
      </c>
      <c r="C847" s="120">
        <v>50</v>
      </c>
      <c r="D847" s="99">
        <f>C847/B847</f>
        <v>3.3333333333333335</v>
      </c>
    </row>
    <row r="848" spans="1:4" ht="21" customHeight="1">
      <c r="A848" s="98" t="s">
        <v>1559</v>
      </c>
      <c r="B848" s="119">
        <v>1482</v>
      </c>
      <c r="C848" s="120">
        <v>600</v>
      </c>
      <c r="D848" s="99">
        <f>C848/B848</f>
        <v>0.4048582995951417</v>
      </c>
    </row>
    <row r="849" spans="1:4" ht="21" customHeight="1">
      <c r="A849" s="98" t="s">
        <v>1560</v>
      </c>
      <c r="B849" s="119"/>
      <c r="C849" s="120">
        <v>400</v>
      </c>
      <c r="D849" s="99"/>
    </row>
    <row r="850" spans="1:4" ht="21" customHeight="1">
      <c r="A850" s="98" t="s">
        <v>1561</v>
      </c>
      <c r="B850" s="119"/>
      <c r="C850" s="120"/>
      <c r="D850" s="99"/>
    </row>
    <row r="851" spans="1:4" ht="21" customHeight="1">
      <c r="A851" s="98" t="s">
        <v>1562</v>
      </c>
      <c r="B851" s="119"/>
      <c r="C851" s="120"/>
      <c r="D851" s="99"/>
    </row>
    <row r="852" spans="1:4" ht="21" customHeight="1">
      <c r="A852" s="98" t="s">
        <v>1563</v>
      </c>
      <c r="B852" s="119">
        <v>339</v>
      </c>
      <c r="C852" s="120">
        <v>350</v>
      </c>
      <c r="D852" s="99">
        <f>C852/B852</f>
        <v>1.0324483775811208</v>
      </c>
    </row>
    <row r="853" spans="1:4" ht="21" customHeight="1">
      <c r="A853" s="98" t="s">
        <v>1564</v>
      </c>
      <c r="B853" s="119"/>
      <c r="C853" s="120"/>
      <c r="D853" s="99"/>
    </row>
    <row r="854" spans="1:4" ht="21" customHeight="1">
      <c r="A854" s="98" t="s">
        <v>1565</v>
      </c>
      <c r="B854" s="119">
        <v>76</v>
      </c>
      <c r="C854" s="120">
        <v>76</v>
      </c>
      <c r="D854" s="99">
        <f>C854/B854</f>
        <v>1</v>
      </c>
    </row>
    <row r="855" spans="1:4" ht="21" customHeight="1">
      <c r="A855" s="98" t="s">
        <v>1566</v>
      </c>
      <c r="B855" s="119">
        <v>5264</v>
      </c>
      <c r="C855" s="120">
        <v>1500</v>
      </c>
      <c r="D855" s="99">
        <f>C855/B855</f>
        <v>0.28495440729483285</v>
      </c>
    </row>
    <row r="856" spans="1:4" ht="21" customHeight="1">
      <c r="A856" s="98" t="s">
        <v>1567</v>
      </c>
      <c r="B856" s="119">
        <v>3653</v>
      </c>
      <c r="C856" s="120">
        <f>SUM(C857:C883)</f>
        <v>3801</v>
      </c>
      <c r="D856" s="99">
        <f>C856/B856</f>
        <v>1.040514645496852</v>
      </c>
    </row>
    <row r="857" spans="1:4" ht="21" customHeight="1">
      <c r="A857" s="98" t="s">
        <v>1530</v>
      </c>
      <c r="B857" s="119">
        <v>649</v>
      </c>
      <c r="C857" s="120">
        <v>450</v>
      </c>
      <c r="D857" s="99">
        <f>C857/B857</f>
        <v>0.6933744221879815</v>
      </c>
    </row>
    <row r="858" spans="1:4" ht="21" customHeight="1">
      <c r="A858" s="98" t="s">
        <v>1531</v>
      </c>
      <c r="B858" s="119"/>
      <c r="C858" s="120"/>
      <c r="D858" s="99"/>
    </row>
    <row r="859" spans="1:4" ht="21" customHeight="1">
      <c r="A859" s="98" t="s">
        <v>1532</v>
      </c>
      <c r="B859" s="119"/>
      <c r="C859" s="120"/>
      <c r="D859" s="99"/>
    </row>
    <row r="860" spans="1:4" ht="21" customHeight="1">
      <c r="A860" s="98" t="s">
        <v>1568</v>
      </c>
      <c r="B860" s="119">
        <v>1324</v>
      </c>
      <c r="C860" s="120">
        <v>1558</v>
      </c>
      <c r="D860" s="99">
        <f>C860/B860</f>
        <v>1.1767371601208458</v>
      </c>
    </row>
    <row r="861" spans="1:4" ht="21" customHeight="1">
      <c r="A861" s="98" t="s">
        <v>1569</v>
      </c>
      <c r="B861" s="119">
        <v>156</v>
      </c>
      <c r="C861" s="120">
        <v>160</v>
      </c>
      <c r="D861" s="99">
        <f>C861/B861</f>
        <v>1.0256410256410255</v>
      </c>
    </row>
    <row r="862" spans="1:4" ht="21" customHeight="1">
      <c r="A862" s="98" t="s">
        <v>1570</v>
      </c>
      <c r="B862" s="119"/>
      <c r="C862" s="120">
        <v>15</v>
      </c>
      <c r="D862" s="99"/>
    </row>
    <row r="863" spans="1:4" ht="21" customHeight="1">
      <c r="A863" s="98" t="s">
        <v>1571</v>
      </c>
      <c r="B863" s="119">
        <v>237</v>
      </c>
      <c r="C863" s="120">
        <v>240</v>
      </c>
      <c r="D863" s="99">
        <f>C863/B863</f>
        <v>1.0126582278481013</v>
      </c>
    </row>
    <row r="864" spans="1:4" ht="21" customHeight="1">
      <c r="A864" s="98" t="s">
        <v>1572</v>
      </c>
      <c r="B864" s="119"/>
      <c r="C864" s="120"/>
      <c r="D864" s="99"/>
    </row>
    <row r="865" spans="1:4" ht="21" customHeight="1">
      <c r="A865" s="98" t="s">
        <v>1573</v>
      </c>
      <c r="B865" s="119">
        <v>821</v>
      </c>
      <c r="C865" s="120">
        <v>850</v>
      </c>
      <c r="D865" s="99">
        <f>C865/B865</f>
        <v>1.0353227771010962</v>
      </c>
    </row>
    <row r="866" spans="1:4" ht="21" customHeight="1">
      <c r="A866" s="98" t="s">
        <v>1574</v>
      </c>
      <c r="B866" s="119"/>
      <c r="C866" s="120"/>
      <c r="D866" s="99"/>
    </row>
    <row r="867" spans="1:4" ht="21" customHeight="1">
      <c r="A867" s="98" t="s">
        <v>1575</v>
      </c>
      <c r="B867" s="119"/>
      <c r="C867" s="120"/>
      <c r="D867" s="99"/>
    </row>
    <row r="868" spans="1:4" ht="21" customHeight="1">
      <c r="A868" s="98" t="s">
        <v>1576</v>
      </c>
      <c r="B868" s="119"/>
      <c r="C868" s="120"/>
      <c r="D868" s="99"/>
    </row>
    <row r="869" spans="1:4" ht="21" customHeight="1">
      <c r="A869" s="98" t="s">
        <v>1577</v>
      </c>
      <c r="B869" s="119">
        <v>156</v>
      </c>
      <c r="C869" s="120">
        <v>178</v>
      </c>
      <c r="D869" s="99">
        <f>C869/B869</f>
        <v>1.141025641025641</v>
      </c>
    </row>
    <row r="870" spans="1:4" ht="21" customHeight="1">
      <c r="A870" s="98" t="s">
        <v>1578</v>
      </c>
      <c r="B870" s="119"/>
      <c r="C870" s="120"/>
      <c r="D870" s="99"/>
    </row>
    <row r="871" spans="1:4" ht="21" customHeight="1">
      <c r="A871" s="98" t="s">
        <v>1579</v>
      </c>
      <c r="B871" s="119"/>
      <c r="C871" s="120"/>
      <c r="D871" s="99"/>
    </row>
    <row r="872" spans="1:4" ht="21" customHeight="1">
      <c r="A872" s="98" t="s">
        <v>1580</v>
      </c>
      <c r="B872" s="119"/>
      <c r="C872" s="120"/>
      <c r="D872" s="99"/>
    </row>
    <row r="873" spans="1:4" ht="21" customHeight="1">
      <c r="A873" s="98" t="s">
        <v>1581</v>
      </c>
      <c r="B873" s="119"/>
      <c r="C873" s="120"/>
      <c r="D873" s="99"/>
    </row>
    <row r="874" spans="1:4" ht="21" customHeight="1">
      <c r="A874" s="98" t="s">
        <v>1582</v>
      </c>
      <c r="B874" s="119"/>
      <c r="C874" s="120"/>
      <c r="D874" s="99"/>
    </row>
    <row r="875" spans="1:4" ht="21" customHeight="1">
      <c r="A875" s="98" t="s">
        <v>1583</v>
      </c>
      <c r="B875" s="119">
        <v>300</v>
      </c>
      <c r="C875" s="120">
        <v>300</v>
      </c>
      <c r="D875" s="99">
        <f>C875/B875</f>
        <v>1</v>
      </c>
    </row>
    <row r="876" spans="1:4" ht="21" customHeight="1">
      <c r="A876" s="98" t="s">
        <v>1584</v>
      </c>
      <c r="B876" s="119"/>
      <c r="C876" s="120"/>
      <c r="D876" s="99"/>
    </row>
    <row r="877" spans="1:4" ht="21" customHeight="1">
      <c r="A877" s="98" t="s">
        <v>1585</v>
      </c>
      <c r="B877" s="119"/>
      <c r="C877" s="120"/>
      <c r="D877" s="99"/>
    </row>
    <row r="878" spans="1:4" ht="21" customHeight="1">
      <c r="A878" s="98" t="s">
        <v>1586</v>
      </c>
      <c r="B878" s="119"/>
      <c r="C878" s="120"/>
      <c r="D878" s="99"/>
    </row>
    <row r="879" spans="1:4" ht="21" customHeight="1">
      <c r="A879" s="98" t="s">
        <v>1587</v>
      </c>
      <c r="B879" s="119"/>
      <c r="C879" s="120"/>
      <c r="D879" s="99"/>
    </row>
    <row r="880" spans="1:4" ht="21" customHeight="1">
      <c r="A880" s="98" t="s">
        <v>1588</v>
      </c>
      <c r="B880" s="119"/>
      <c r="C880" s="120"/>
      <c r="D880" s="99"/>
    </row>
    <row r="881" spans="1:4" ht="21" customHeight="1">
      <c r="A881" s="98" t="s">
        <v>1589</v>
      </c>
      <c r="B881" s="119"/>
      <c r="C881" s="120"/>
      <c r="D881" s="99"/>
    </row>
    <row r="882" spans="1:4" ht="21" customHeight="1">
      <c r="A882" s="98" t="s">
        <v>1590</v>
      </c>
      <c r="B882" s="119">
        <v>10</v>
      </c>
      <c r="C882" s="120">
        <v>50</v>
      </c>
      <c r="D882" s="99">
        <f>C882/B882</f>
        <v>5</v>
      </c>
    </row>
    <row r="883" spans="1:4" ht="21" customHeight="1">
      <c r="A883" s="98" t="s">
        <v>1591</v>
      </c>
      <c r="B883" s="119"/>
      <c r="C883" s="120"/>
      <c r="D883" s="99"/>
    </row>
    <row r="884" spans="1:4" ht="21" customHeight="1">
      <c r="A884" s="98" t="s">
        <v>1592</v>
      </c>
      <c r="B884" s="119">
        <v>6064</v>
      </c>
      <c r="C884" s="120">
        <f>SUM(C885:C910)</f>
        <v>6269</v>
      </c>
      <c r="D884" s="99">
        <f>C884/B884</f>
        <v>1.033806068601583</v>
      </c>
    </row>
    <row r="885" spans="1:4" ht="21" customHeight="1">
      <c r="A885" s="98" t="s">
        <v>1530</v>
      </c>
      <c r="B885" s="119">
        <v>773</v>
      </c>
      <c r="C885" s="120">
        <v>844</v>
      </c>
      <c r="D885" s="99">
        <f>C885/B885</f>
        <v>1.0918499353169469</v>
      </c>
    </row>
    <row r="886" spans="1:4" ht="21" customHeight="1">
      <c r="A886" s="98" t="s">
        <v>1531</v>
      </c>
      <c r="B886" s="119"/>
      <c r="C886" s="120"/>
      <c r="D886" s="99"/>
    </row>
    <row r="887" spans="1:4" ht="21" customHeight="1">
      <c r="A887" s="98" t="s">
        <v>1532</v>
      </c>
      <c r="B887" s="119"/>
      <c r="C887" s="120"/>
      <c r="D887" s="99"/>
    </row>
    <row r="888" spans="1:4" ht="21" customHeight="1">
      <c r="A888" s="98" t="s">
        <v>1593</v>
      </c>
      <c r="B888" s="119"/>
      <c r="C888" s="120"/>
      <c r="D888" s="99"/>
    </row>
    <row r="889" spans="1:4" ht="21" customHeight="1">
      <c r="A889" s="98" t="s">
        <v>1594</v>
      </c>
      <c r="B889" s="119">
        <v>1078</v>
      </c>
      <c r="C889" s="120">
        <v>1098</v>
      </c>
      <c r="D889" s="99">
        <f>C889/B889</f>
        <v>1.018552875695733</v>
      </c>
    </row>
    <row r="890" spans="1:4" ht="21" customHeight="1">
      <c r="A890" s="98" t="s">
        <v>1595</v>
      </c>
      <c r="B890" s="119">
        <v>129</v>
      </c>
      <c r="C890" s="120">
        <v>130</v>
      </c>
      <c r="D890" s="99">
        <f>C890/B890</f>
        <v>1.0077519379844961</v>
      </c>
    </row>
    <row r="891" spans="1:4" ht="21" customHeight="1">
      <c r="A891" s="98" t="s">
        <v>1596</v>
      </c>
      <c r="B891" s="119">
        <v>135</v>
      </c>
      <c r="C891" s="120">
        <v>130</v>
      </c>
      <c r="D891" s="99">
        <f>C891/B891</f>
        <v>0.9629629629629629</v>
      </c>
    </row>
    <row r="892" spans="1:4" ht="21" customHeight="1">
      <c r="A892" s="98" t="s">
        <v>1597</v>
      </c>
      <c r="B892" s="119">
        <v>21</v>
      </c>
      <c r="C892" s="120">
        <v>50</v>
      </c>
      <c r="D892" s="99">
        <f>C892/B892</f>
        <v>2.380952380952381</v>
      </c>
    </row>
    <row r="893" spans="1:4" ht="21" customHeight="1">
      <c r="A893" s="98" t="s">
        <v>1598</v>
      </c>
      <c r="B893" s="119"/>
      <c r="C893" s="120"/>
      <c r="D893" s="99"/>
    </row>
    <row r="894" spans="1:4" ht="21" customHeight="1">
      <c r="A894" s="98" t="s">
        <v>1599</v>
      </c>
      <c r="B894" s="119">
        <v>2572</v>
      </c>
      <c r="C894" s="120">
        <v>2600</v>
      </c>
      <c r="D894" s="99">
        <f>C894/B894</f>
        <v>1.010886469673406</v>
      </c>
    </row>
    <row r="895" spans="1:4" ht="21" customHeight="1">
      <c r="A895" s="98" t="s">
        <v>1600</v>
      </c>
      <c r="B895" s="119">
        <v>182</v>
      </c>
      <c r="C895" s="120">
        <v>196</v>
      </c>
      <c r="D895" s="99">
        <f>C895/B895</f>
        <v>1.0769230769230769</v>
      </c>
    </row>
    <row r="896" spans="1:4" ht="21" customHeight="1">
      <c r="A896" s="98" t="s">
        <v>1601</v>
      </c>
      <c r="B896" s="119"/>
      <c r="C896" s="120"/>
      <c r="D896" s="99"/>
    </row>
    <row r="897" spans="1:4" ht="21" customHeight="1">
      <c r="A897" s="98" t="s">
        <v>1602</v>
      </c>
      <c r="B897" s="119"/>
      <c r="C897" s="120"/>
      <c r="D897" s="99"/>
    </row>
    <row r="898" spans="1:4" ht="21" customHeight="1">
      <c r="A898" s="98" t="s">
        <v>1603</v>
      </c>
      <c r="B898" s="119">
        <v>359</v>
      </c>
      <c r="C898" s="120">
        <v>359</v>
      </c>
      <c r="D898" s="99">
        <f>C898/B898</f>
        <v>1</v>
      </c>
    </row>
    <row r="899" spans="1:4" ht="21" customHeight="1">
      <c r="A899" s="98" t="s">
        <v>1604</v>
      </c>
      <c r="B899" s="119"/>
      <c r="C899" s="120"/>
      <c r="D899" s="99"/>
    </row>
    <row r="900" spans="1:4" ht="21" customHeight="1">
      <c r="A900" s="98" t="s">
        <v>1605</v>
      </c>
      <c r="B900" s="119"/>
      <c r="C900" s="120"/>
      <c r="D900" s="99"/>
    </row>
    <row r="901" spans="1:4" ht="21" customHeight="1">
      <c r="A901" s="98" t="s">
        <v>1606</v>
      </c>
      <c r="B901" s="119">
        <v>378</v>
      </c>
      <c r="C901" s="120">
        <v>527</v>
      </c>
      <c r="D901" s="99">
        <f>C901/B901</f>
        <v>1.3941798941798942</v>
      </c>
    </row>
    <row r="902" spans="1:4" ht="21" customHeight="1">
      <c r="A902" s="98" t="s">
        <v>1607</v>
      </c>
      <c r="B902" s="119"/>
      <c r="C902" s="120"/>
      <c r="D902" s="99"/>
    </row>
    <row r="903" spans="1:4" ht="21" customHeight="1">
      <c r="A903" s="98" t="s">
        <v>1608</v>
      </c>
      <c r="B903" s="119">
        <v>50</v>
      </c>
      <c r="C903" s="120">
        <v>50</v>
      </c>
      <c r="D903" s="99">
        <f>C903/B903</f>
        <v>1</v>
      </c>
    </row>
    <row r="904" spans="1:4" ht="21" customHeight="1">
      <c r="A904" s="98" t="s">
        <v>1609</v>
      </c>
      <c r="B904" s="119">
        <v>21</v>
      </c>
      <c r="C904" s="120">
        <v>25</v>
      </c>
      <c r="D904" s="99">
        <f>C904/B904</f>
        <v>1.1904761904761905</v>
      </c>
    </row>
    <row r="905" spans="1:4" ht="21" customHeight="1">
      <c r="A905" s="98" t="s">
        <v>1610</v>
      </c>
      <c r="B905" s="119"/>
      <c r="C905" s="120"/>
      <c r="D905" s="99"/>
    </row>
    <row r="906" spans="1:4" ht="21" customHeight="1">
      <c r="A906" s="98" t="s">
        <v>1611</v>
      </c>
      <c r="B906" s="119"/>
      <c r="C906" s="120"/>
      <c r="D906" s="99"/>
    </row>
    <row r="907" spans="1:4" ht="21" customHeight="1">
      <c r="A907" s="98" t="s">
        <v>1584</v>
      </c>
      <c r="B907" s="119"/>
      <c r="C907" s="120"/>
      <c r="D907" s="99"/>
    </row>
    <row r="908" spans="1:4" ht="21" customHeight="1">
      <c r="A908" s="98" t="s">
        <v>1612</v>
      </c>
      <c r="B908" s="119"/>
      <c r="C908" s="120"/>
      <c r="D908" s="99"/>
    </row>
    <row r="909" spans="1:4" ht="21" customHeight="1">
      <c r="A909" s="98" t="s">
        <v>1613</v>
      </c>
      <c r="B909" s="119"/>
      <c r="C909" s="120"/>
      <c r="D909" s="99"/>
    </row>
    <row r="910" spans="1:4" ht="21" customHeight="1">
      <c r="A910" s="98" t="s">
        <v>1614</v>
      </c>
      <c r="B910" s="119">
        <v>366</v>
      </c>
      <c r="C910" s="120">
        <v>260</v>
      </c>
      <c r="D910" s="99">
        <f>C910/B910</f>
        <v>0.7103825136612022</v>
      </c>
    </row>
    <row r="911" spans="1:4" ht="21" customHeight="1">
      <c r="A911" s="98" t="s">
        <v>1615</v>
      </c>
      <c r="B911" s="119"/>
      <c r="C911" s="120">
        <f>SUM(C912:C921)</f>
        <v>0</v>
      </c>
      <c r="D911" s="99"/>
    </row>
    <row r="912" spans="1:4" ht="21" customHeight="1">
      <c r="A912" s="98" t="s">
        <v>1530</v>
      </c>
      <c r="B912" s="119"/>
      <c r="C912" s="120"/>
      <c r="D912" s="99"/>
    </row>
    <row r="913" spans="1:4" ht="21" customHeight="1">
      <c r="A913" s="98" t="s">
        <v>1531</v>
      </c>
      <c r="B913" s="119"/>
      <c r="C913" s="120"/>
      <c r="D913" s="99"/>
    </row>
    <row r="914" spans="1:4" ht="21" customHeight="1">
      <c r="A914" s="98" t="s">
        <v>1532</v>
      </c>
      <c r="B914" s="119"/>
      <c r="C914" s="120"/>
      <c r="D914" s="99"/>
    </row>
    <row r="915" spans="1:4" ht="21" customHeight="1">
      <c r="A915" s="98" t="s">
        <v>1616</v>
      </c>
      <c r="B915" s="119"/>
      <c r="C915" s="120"/>
      <c r="D915" s="99"/>
    </row>
    <row r="916" spans="1:4" ht="21" customHeight="1">
      <c r="A916" s="98" t="s">
        <v>1617</v>
      </c>
      <c r="B916" s="119"/>
      <c r="C916" s="120"/>
      <c r="D916" s="99"/>
    </row>
    <row r="917" spans="1:4" ht="21" customHeight="1">
      <c r="A917" s="98" t="s">
        <v>1618</v>
      </c>
      <c r="B917" s="119"/>
      <c r="C917" s="120"/>
      <c r="D917" s="99"/>
    </row>
    <row r="918" spans="1:4" ht="21" customHeight="1">
      <c r="A918" s="98" t="s">
        <v>1619</v>
      </c>
      <c r="B918" s="119"/>
      <c r="C918" s="120"/>
      <c r="D918" s="99"/>
    </row>
    <row r="919" spans="1:4" ht="21" customHeight="1">
      <c r="A919" s="98" t="s">
        <v>1620</v>
      </c>
      <c r="B919" s="119"/>
      <c r="C919" s="120"/>
      <c r="D919" s="99"/>
    </row>
    <row r="920" spans="1:4" ht="21" customHeight="1">
      <c r="A920" s="98" t="s">
        <v>1621</v>
      </c>
      <c r="B920" s="119"/>
      <c r="C920" s="120"/>
      <c r="D920" s="99"/>
    </row>
    <row r="921" spans="1:4" ht="21" customHeight="1">
      <c r="A921" s="98" t="s">
        <v>1622</v>
      </c>
      <c r="B921" s="119"/>
      <c r="C921" s="120"/>
      <c r="D921" s="99"/>
    </row>
    <row r="922" spans="1:4" ht="21" customHeight="1">
      <c r="A922" s="98" t="s">
        <v>1623</v>
      </c>
      <c r="B922" s="119">
        <v>45954</v>
      </c>
      <c r="C922" s="120">
        <f>SUM(C923:C932)</f>
        <v>51362</v>
      </c>
      <c r="D922" s="99">
        <f>C922/B922</f>
        <v>1.117682900291596</v>
      </c>
    </row>
    <row r="923" spans="1:4" ht="21" customHeight="1">
      <c r="A923" s="98" t="s">
        <v>1530</v>
      </c>
      <c r="B923" s="119">
        <v>276</v>
      </c>
      <c r="C923" s="120">
        <v>398</v>
      </c>
      <c r="D923" s="99">
        <f>C923/B923</f>
        <v>1.4420289855072463</v>
      </c>
    </row>
    <row r="924" spans="1:4" ht="21" customHeight="1">
      <c r="A924" s="98" t="s">
        <v>1531</v>
      </c>
      <c r="B924" s="119">
        <v>29</v>
      </c>
      <c r="C924" s="120"/>
      <c r="D924" s="99">
        <f>C924/B924</f>
        <v>0</v>
      </c>
    </row>
    <row r="925" spans="1:4" ht="21" customHeight="1">
      <c r="A925" s="98" t="s">
        <v>1532</v>
      </c>
      <c r="B925" s="119"/>
      <c r="C925" s="120"/>
      <c r="D925" s="99"/>
    </row>
    <row r="926" spans="1:4" ht="21" customHeight="1">
      <c r="A926" s="98" t="s">
        <v>1624</v>
      </c>
      <c r="B926" s="119">
        <v>20627</v>
      </c>
      <c r="C926" s="120">
        <v>22609</v>
      </c>
      <c r="D926" s="99">
        <f>C926/B926</f>
        <v>1.0960876521064624</v>
      </c>
    </row>
    <row r="927" spans="1:4" ht="21" customHeight="1">
      <c r="A927" s="98" t="s">
        <v>1625</v>
      </c>
      <c r="B927" s="119">
        <v>21389</v>
      </c>
      <c r="C927" s="120">
        <v>25515</v>
      </c>
      <c r="D927" s="99">
        <f>C927/B927</f>
        <v>1.1929028940109403</v>
      </c>
    </row>
    <row r="928" spans="1:4" ht="21" customHeight="1">
      <c r="A928" s="98" t="s">
        <v>1626</v>
      </c>
      <c r="B928" s="119">
        <v>2287</v>
      </c>
      <c r="C928" s="120">
        <v>2400</v>
      </c>
      <c r="D928" s="99">
        <f>C928/B928</f>
        <v>1.04940970703979</v>
      </c>
    </row>
    <row r="929" spans="1:4" ht="21" customHeight="1">
      <c r="A929" s="98" t="s">
        <v>1627</v>
      </c>
      <c r="B929" s="119">
        <v>200</v>
      </c>
      <c r="C929" s="120">
        <v>200</v>
      </c>
      <c r="D929" s="99">
        <f>C929/B929</f>
        <v>1</v>
      </c>
    </row>
    <row r="930" spans="1:4" ht="21" customHeight="1">
      <c r="A930" s="98" t="s">
        <v>1628</v>
      </c>
      <c r="B930" s="119"/>
      <c r="C930" s="120"/>
      <c r="D930" s="99"/>
    </row>
    <row r="931" spans="1:4" ht="21" customHeight="1">
      <c r="A931" s="98" t="s">
        <v>1629</v>
      </c>
      <c r="B931" s="119">
        <v>94</v>
      </c>
      <c r="C931" s="120">
        <v>55</v>
      </c>
      <c r="D931" s="99">
        <f>C931/B931</f>
        <v>0.5851063829787234</v>
      </c>
    </row>
    <row r="932" spans="1:4" ht="21" customHeight="1">
      <c r="A932" s="98" t="s">
        <v>1630</v>
      </c>
      <c r="B932" s="119">
        <v>1052</v>
      </c>
      <c r="C932" s="120">
        <v>185</v>
      </c>
      <c r="D932" s="99">
        <f>C932/B932</f>
        <v>0.1758555133079848</v>
      </c>
    </row>
    <row r="933" spans="1:4" ht="21" customHeight="1">
      <c r="A933" s="98" t="s">
        <v>1631</v>
      </c>
      <c r="B933" s="119">
        <v>42</v>
      </c>
      <c r="C933" s="120">
        <f>SUM(C934:C938)</f>
        <v>0</v>
      </c>
      <c r="D933" s="99">
        <f>C933/B933</f>
        <v>0</v>
      </c>
    </row>
    <row r="934" spans="1:4" ht="21" customHeight="1">
      <c r="A934" s="98" t="s">
        <v>1632</v>
      </c>
      <c r="B934" s="119"/>
      <c r="C934" s="120"/>
      <c r="D934" s="99"/>
    </row>
    <row r="935" spans="1:4" ht="21" customHeight="1">
      <c r="A935" s="98" t="s">
        <v>1633</v>
      </c>
      <c r="B935" s="119"/>
      <c r="C935" s="120"/>
      <c r="D935" s="99"/>
    </row>
    <row r="936" spans="1:4" ht="21" customHeight="1">
      <c r="A936" s="98" t="s">
        <v>1634</v>
      </c>
      <c r="B936" s="119"/>
      <c r="C936" s="120"/>
      <c r="D936" s="99"/>
    </row>
    <row r="937" spans="1:4" ht="21" customHeight="1">
      <c r="A937" s="98" t="s">
        <v>1635</v>
      </c>
      <c r="B937" s="119"/>
      <c r="C937" s="120"/>
      <c r="D937" s="99"/>
    </row>
    <row r="938" spans="1:4" ht="21" customHeight="1">
      <c r="A938" s="98" t="s">
        <v>1636</v>
      </c>
      <c r="B938" s="119">
        <v>42</v>
      </c>
      <c r="C938" s="120"/>
      <c r="D938" s="99">
        <f>C938/B938</f>
        <v>0</v>
      </c>
    </row>
    <row r="939" spans="1:4" ht="21" customHeight="1">
      <c r="A939" s="98" t="s">
        <v>1637</v>
      </c>
      <c r="B939" s="119">
        <v>4267</v>
      </c>
      <c r="C939" s="120">
        <f>SUM(C940:C945)</f>
        <v>4300</v>
      </c>
      <c r="D939" s="99">
        <f>C939/B939</f>
        <v>1.0077337707991563</v>
      </c>
    </row>
    <row r="940" spans="1:4" ht="21" customHeight="1">
      <c r="A940" s="98" t="s">
        <v>1638</v>
      </c>
      <c r="B940" s="119">
        <v>670</v>
      </c>
      <c r="C940" s="120">
        <v>700</v>
      </c>
      <c r="D940" s="99">
        <f>C940/B940</f>
        <v>1.044776119402985</v>
      </c>
    </row>
    <row r="941" spans="1:4" ht="21" customHeight="1">
      <c r="A941" s="98" t="s">
        <v>1639</v>
      </c>
      <c r="B941" s="119"/>
      <c r="C941" s="120"/>
      <c r="D941" s="99"/>
    </row>
    <row r="942" spans="1:4" ht="21" customHeight="1">
      <c r="A942" s="98" t="s">
        <v>1640</v>
      </c>
      <c r="B942" s="119">
        <v>3397</v>
      </c>
      <c r="C942" s="120">
        <v>3400</v>
      </c>
      <c r="D942" s="99">
        <f>C942/B942</f>
        <v>1.000883132175449</v>
      </c>
    </row>
    <row r="943" spans="1:4" ht="21" customHeight="1">
      <c r="A943" s="98" t="s">
        <v>1641</v>
      </c>
      <c r="B943" s="119">
        <v>200</v>
      </c>
      <c r="C943" s="120">
        <v>200</v>
      </c>
      <c r="D943" s="99">
        <f>C943/B943</f>
        <v>1</v>
      </c>
    </row>
    <row r="944" spans="1:4" ht="21" customHeight="1">
      <c r="A944" s="98" t="s">
        <v>1642</v>
      </c>
      <c r="B944" s="119"/>
      <c r="C944" s="120"/>
      <c r="D944" s="99"/>
    </row>
    <row r="945" spans="1:4" ht="21" customHeight="1">
      <c r="A945" s="98" t="s">
        <v>1643</v>
      </c>
      <c r="B945" s="119"/>
      <c r="C945" s="120"/>
      <c r="D945" s="99"/>
    </row>
    <row r="946" spans="1:4" ht="21" customHeight="1">
      <c r="A946" s="98" t="s">
        <v>1644</v>
      </c>
      <c r="B946" s="119">
        <v>106</v>
      </c>
      <c r="C946" s="120">
        <f>SUM(C947:C952)</f>
        <v>110</v>
      </c>
      <c r="D946" s="99">
        <f>C946/B946</f>
        <v>1.0377358490566038</v>
      </c>
    </row>
    <row r="947" spans="1:4" ht="21" customHeight="1">
      <c r="A947" s="98" t="s">
        <v>1645</v>
      </c>
      <c r="B947" s="119"/>
      <c r="C947" s="120"/>
      <c r="D947" s="99"/>
    </row>
    <row r="948" spans="1:4" ht="21" customHeight="1">
      <c r="A948" s="98" t="s">
        <v>1646</v>
      </c>
      <c r="B948" s="119"/>
      <c r="C948" s="120"/>
      <c r="D948" s="99"/>
    </row>
    <row r="949" spans="1:4" ht="21" customHeight="1">
      <c r="A949" s="98" t="s">
        <v>1647</v>
      </c>
      <c r="B949" s="119"/>
      <c r="C949" s="120"/>
      <c r="D949" s="99"/>
    </row>
    <row r="950" spans="1:4" ht="21" customHeight="1">
      <c r="A950" s="98" t="s">
        <v>1648</v>
      </c>
      <c r="B950" s="119">
        <v>98</v>
      </c>
      <c r="C950" s="120">
        <v>100</v>
      </c>
      <c r="D950" s="99">
        <f>C950/B950</f>
        <v>1.0204081632653061</v>
      </c>
    </row>
    <row r="951" spans="1:4" ht="21" customHeight="1">
      <c r="A951" s="98" t="s">
        <v>1649</v>
      </c>
      <c r="B951" s="119">
        <v>8</v>
      </c>
      <c r="C951" s="120">
        <v>10</v>
      </c>
      <c r="D951" s="99">
        <f>C951/B951</f>
        <v>1.25</v>
      </c>
    </row>
    <row r="952" spans="1:4" ht="21" customHeight="1">
      <c r="A952" s="98" t="s">
        <v>1650</v>
      </c>
      <c r="B952" s="119"/>
      <c r="C952" s="120"/>
      <c r="D952" s="99"/>
    </row>
    <row r="953" spans="1:4" ht="21" customHeight="1">
      <c r="A953" s="98" t="s">
        <v>1651</v>
      </c>
      <c r="B953" s="119"/>
      <c r="C953" s="120">
        <f>SUM(C954:C956)</f>
        <v>0</v>
      </c>
      <c r="D953" s="99"/>
    </row>
    <row r="954" spans="1:4" ht="21" customHeight="1">
      <c r="A954" s="98" t="s">
        <v>1652</v>
      </c>
      <c r="B954" s="119"/>
      <c r="C954" s="120"/>
      <c r="D954" s="99"/>
    </row>
    <row r="955" spans="1:4" ht="21" customHeight="1">
      <c r="A955" s="98" t="s">
        <v>1653</v>
      </c>
      <c r="B955" s="119"/>
      <c r="C955" s="120"/>
      <c r="D955" s="99"/>
    </row>
    <row r="956" spans="1:4" ht="21" customHeight="1">
      <c r="A956" s="98" t="s">
        <v>1654</v>
      </c>
      <c r="B956" s="119"/>
      <c r="C956" s="120"/>
      <c r="D956" s="99"/>
    </row>
    <row r="957" spans="1:4" ht="21" customHeight="1">
      <c r="A957" s="98" t="s">
        <v>1035</v>
      </c>
      <c r="B957" s="119"/>
      <c r="C957" s="120">
        <f>C958+C959</f>
        <v>0</v>
      </c>
      <c r="D957" s="99"/>
    </row>
    <row r="958" spans="1:4" ht="21" customHeight="1">
      <c r="A958" s="98" t="s">
        <v>1655</v>
      </c>
      <c r="B958" s="119"/>
      <c r="C958" s="120"/>
      <c r="D958" s="99"/>
    </row>
    <row r="959" spans="1:4" ht="21" customHeight="1">
      <c r="A959" s="98" t="s">
        <v>1656</v>
      </c>
      <c r="B959" s="119"/>
      <c r="C959" s="120"/>
      <c r="D959" s="99"/>
    </row>
    <row r="960" spans="1:4" ht="21" customHeight="1">
      <c r="A960" s="94" t="s">
        <v>1657</v>
      </c>
      <c r="B960" s="116">
        <v>2915</v>
      </c>
      <c r="C960" s="117">
        <f>SUM(C961,C984,C994,C1004,C1009,C1016,C1021)</f>
        <v>3740</v>
      </c>
      <c r="D960" s="96">
        <f>C960/B960</f>
        <v>1.2830188679245282</v>
      </c>
    </row>
    <row r="961" spans="1:4" ht="21" customHeight="1">
      <c r="A961" s="98" t="s">
        <v>1658</v>
      </c>
      <c r="B961" s="119">
        <v>2554</v>
      </c>
      <c r="C961" s="120">
        <f>SUM(C962:C983)</f>
        <v>3233</v>
      </c>
      <c r="D961" s="99">
        <f>C961/B961</f>
        <v>1.2658574784651526</v>
      </c>
    </row>
    <row r="962" spans="1:4" ht="21" customHeight="1">
      <c r="A962" s="98" t="s">
        <v>1530</v>
      </c>
      <c r="B962" s="119">
        <v>665</v>
      </c>
      <c r="C962" s="120">
        <v>586</v>
      </c>
      <c r="D962" s="99">
        <f>C962/B962</f>
        <v>0.881203007518797</v>
      </c>
    </row>
    <row r="963" spans="1:4" ht="21" customHeight="1">
      <c r="A963" s="98" t="s">
        <v>1531</v>
      </c>
      <c r="B963" s="119"/>
      <c r="C963" s="120"/>
      <c r="D963" s="99"/>
    </row>
    <row r="964" spans="1:4" ht="21" customHeight="1">
      <c r="A964" s="98" t="s">
        <v>1532</v>
      </c>
      <c r="B964" s="119"/>
      <c r="C964" s="120"/>
      <c r="D964" s="99"/>
    </row>
    <row r="965" spans="1:4" ht="21" customHeight="1">
      <c r="A965" s="98" t="s">
        <v>1659</v>
      </c>
      <c r="B965" s="119"/>
      <c r="C965" s="120">
        <v>460</v>
      </c>
      <c r="D965" s="99"/>
    </row>
    <row r="966" spans="1:4" ht="21" customHeight="1">
      <c r="A966" s="98" t="s">
        <v>1660</v>
      </c>
      <c r="B966" s="119">
        <v>1294</v>
      </c>
      <c r="C966" s="120">
        <v>1503</v>
      </c>
      <c r="D966" s="99">
        <f>C966/B966</f>
        <v>1.1615146831530139</v>
      </c>
    </row>
    <row r="967" spans="1:4" ht="21" customHeight="1">
      <c r="A967" s="98" t="s">
        <v>1661</v>
      </c>
      <c r="B967" s="119"/>
      <c r="C967" s="120"/>
      <c r="D967" s="99"/>
    </row>
    <row r="968" spans="1:4" ht="21" customHeight="1">
      <c r="A968" s="98" t="s">
        <v>1662</v>
      </c>
      <c r="B968" s="119"/>
      <c r="C968" s="120">
        <v>120</v>
      </c>
      <c r="D968" s="99"/>
    </row>
    <row r="969" spans="1:4" ht="21" customHeight="1">
      <c r="A969" s="98" t="s">
        <v>1663</v>
      </c>
      <c r="B969" s="119"/>
      <c r="C969" s="120"/>
      <c r="D969" s="99"/>
    </row>
    <row r="970" spans="1:4" ht="21" customHeight="1">
      <c r="A970" s="98" t="s">
        <v>1664</v>
      </c>
      <c r="B970" s="119">
        <v>454</v>
      </c>
      <c r="C970" s="120">
        <v>480</v>
      </c>
      <c r="D970" s="99">
        <f>C970/B970</f>
        <v>1.0572687224669604</v>
      </c>
    </row>
    <row r="971" spans="1:4" ht="21" customHeight="1">
      <c r="A971" s="98" t="s">
        <v>1665</v>
      </c>
      <c r="B971" s="119"/>
      <c r="C971" s="120"/>
      <c r="D971" s="99"/>
    </row>
    <row r="972" spans="1:4" ht="21" customHeight="1">
      <c r="A972" s="98" t="s">
        <v>1666</v>
      </c>
      <c r="B972" s="119"/>
      <c r="C972" s="120"/>
      <c r="D972" s="99"/>
    </row>
    <row r="973" spans="1:4" ht="21" customHeight="1">
      <c r="A973" s="98" t="s">
        <v>1667</v>
      </c>
      <c r="B973" s="119"/>
      <c r="C973" s="120">
        <v>84</v>
      </c>
      <c r="D973" s="99"/>
    </row>
    <row r="974" spans="1:4" ht="21" customHeight="1">
      <c r="A974" s="98" t="s">
        <v>1668</v>
      </c>
      <c r="B974" s="119"/>
      <c r="C974" s="120"/>
      <c r="D974" s="99"/>
    </row>
    <row r="975" spans="1:4" ht="21" customHeight="1">
      <c r="A975" s="98" t="s">
        <v>1669</v>
      </c>
      <c r="B975" s="119"/>
      <c r="C975" s="120"/>
      <c r="D975" s="99"/>
    </row>
    <row r="976" spans="1:4" ht="21" customHeight="1">
      <c r="A976" s="98" t="s">
        <v>1670</v>
      </c>
      <c r="B976" s="119">
        <v>78</v>
      </c>
      <c r="C976" s="120"/>
      <c r="D976" s="99"/>
    </row>
    <row r="977" spans="1:4" ht="21" customHeight="1">
      <c r="A977" s="98" t="s">
        <v>1671</v>
      </c>
      <c r="B977" s="119"/>
      <c r="C977" s="120"/>
      <c r="D977" s="99"/>
    </row>
    <row r="978" spans="1:4" ht="21" customHeight="1">
      <c r="A978" s="98" t="s">
        <v>1672</v>
      </c>
      <c r="B978" s="119"/>
      <c r="C978" s="120"/>
      <c r="D978" s="99"/>
    </row>
    <row r="979" spans="1:4" ht="21" customHeight="1">
      <c r="A979" s="98" t="s">
        <v>1673</v>
      </c>
      <c r="B979" s="119"/>
      <c r="C979" s="120"/>
      <c r="D979" s="99"/>
    </row>
    <row r="980" spans="1:4" ht="21" customHeight="1">
      <c r="A980" s="98" t="s">
        <v>1674</v>
      </c>
      <c r="B980" s="119"/>
      <c r="C980" s="120"/>
      <c r="D980" s="99"/>
    </row>
    <row r="981" spans="1:4" ht="21" customHeight="1">
      <c r="A981" s="98" t="s">
        <v>1675</v>
      </c>
      <c r="B981" s="119"/>
      <c r="C981" s="120"/>
      <c r="D981" s="99"/>
    </row>
    <row r="982" spans="1:4" ht="21" customHeight="1">
      <c r="A982" s="98" t="s">
        <v>1676</v>
      </c>
      <c r="B982" s="119"/>
      <c r="C982" s="120"/>
      <c r="D982" s="99"/>
    </row>
    <row r="983" spans="1:4" ht="21" customHeight="1">
      <c r="A983" s="98" t="s">
        <v>1677</v>
      </c>
      <c r="B983" s="119">
        <v>63</v>
      </c>
      <c r="C983" s="120"/>
      <c r="D983" s="99"/>
    </row>
    <row r="984" spans="1:4" ht="21" customHeight="1">
      <c r="A984" s="98" t="s">
        <v>1678</v>
      </c>
      <c r="B984" s="119"/>
      <c r="C984" s="120">
        <f>SUM(C985:C993)</f>
        <v>0</v>
      </c>
      <c r="D984" s="99"/>
    </row>
    <row r="985" spans="1:4" ht="21" customHeight="1">
      <c r="A985" s="98" t="s">
        <v>1530</v>
      </c>
      <c r="B985" s="119"/>
      <c r="C985" s="120"/>
      <c r="D985" s="99"/>
    </row>
    <row r="986" spans="1:4" ht="21" customHeight="1">
      <c r="A986" s="98" t="s">
        <v>1531</v>
      </c>
      <c r="B986" s="119"/>
      <c r="C986" s="120"/>
      <c r="D986" s="99"/>
    </row>
    <row r="987" spans="1:4" ht="21" customHeight="1">
      <c r="A987" s="98" t="s">
        <v>1532</v>
      </c>
      <c r="B987" s="119"/>
      <c r="C987" s="120"/>
      <c r="D987" s="99"/>
    </row>
    <row r="988" spans="1:4" ht="21" customHeight="1">
      <c r="A988" s="98" t="s">
        <v>1679</v>
      </c>
      <c r="B988" s="119"/>
      <c r="C988" s="120"/>
      <c r="D988" s="99"/>
    </row>
    <row r="989" spans="1:4" ht="21" customHeight="1">
      <c r="A989" s="98" t="s">
        <v>1680</v>
      </c>
      <c r="B989" s="119"/>
      <c r="C989" s="120"/>
      <c r="D989" s="99"/>
    </row>
    <row r="990" spans="1:4" ht="21" customHeight="1">
      <c r="A990" s="98" t="s">
        <v>1681</v>
      </c>
      <c r="B990" s="119"/>
      <c r="C990" s="120"/>
      <c r="D990" s="99"/>
    </row>
    <row r="991" spans="1:4" ht="21" customHeight="1">
      <c r="A991" s="98" t="s">
        <v>1682</v>
      </c>
      <c r="B991" s="119"/>
      <c r="C991" s="120"/>
      <c r="D991" s="99"/>
    </row>
    <row r="992" spans="1:4" ht="21" customHeight="1">
      <c r="A992" s="98" t="s">
        <v>1683</v>
      </c>
      <c r="B992" s="119"/>
      <c r="C992" s="120"/>
      <c r="D992" s="99"/>
    </row>
    <row r="993" spans="1:4" ht="21" customHeight="1">
      <c r="A993" s="98" t="s">
        <v>1684</v>
      </c>
      <c r="B993" s="119"/>
      <c r="C993" s="120"/>
      <c r="D993" s="99"/>
    </row>
    <row r="994" spans="1:4" ht="21" customHeight="1">
      <c r="A994" s="98" t="s">
        <v>1685</v>
      </c>
      <c r="B994" s="119"/>
      <c r="C994" s="120">
        <f>SUM(C995:C1003)</f>
        <v>0</v>
      </c>
      <c r="D994" s="99"/>
    </row>
    <row r="995" spans="1:4" ht="21" customHeight="1">
      <c r="A995" s="98" t="s">
        <v>1530</v>
      </c>
      <c r="B995" s="119"/>
      <c r="C995" s="120"/>
      <c r="D995" s="99"/>
    </row>
    <row r="996" spans="1:4" ht="21" customHeight="1">
      <c r="A996" s="98" t="s">
        <v>1531</v>
      </c>
      <c r="B996" s="119"/>
      <c r="C996" s="120"/>
      <c r="D996" s="99"/>
    </row>
    <row r="997" spans="1:4" ht="21" customHeight="1">
      <c r="A997" s="98" t="s">
        <v>1532</v>
      </c>
      <c r="B997" s="119"/>
      <c r="C997" s="120"/>
      <c r="D997" s="99"/>
    </row>
    <row r="998" spans="1:4" ht="21" customHeight="1">
      <c r="A998" s="98" t="s">
        <v>1686</v>
      </c>
      <c r="B998" s="119"/>
      <c r="C998" s="120"/>
      <c r="D998" s="99"/>
    </row>
    <row r="999" spans="1:4" ht="21" customHeight="1">
      <c r="A999" s="98" t="s">
        <v>1687</v>
      </c>
      <c r="B999" s="119"/>
      <c r="C999" s="120"/>
      <c r="D999" s="99"/>
    </row>
    <row r="1000" spans="1:4" ht="21" customHeight="1">
      <c r="A1000" s="98" t="s">
        <v>1688</v>
      </c>
      <c r="B1000" s="119"/>
      <c r="C1000" s="120"/>
      <c r="D1000" s="99"/>
    </row>
    <row r="1001" spans="1:4" ht="21" customHeight="1">
      <c r="A1001" s="98" t="s">
        <v>1689</v>
      </c>
      <c r="B1001" s="119"/>
      <c r="C1001" s="120"/>
      <c r="D1001" s="99"/>
    </row>
    <row r="1002" spans="1:4" ht="21" customHeight="1">
      <c r="A1002" s="98" t="s">
        <v>1690</v>
      </c>
      <c r="B1002" s="119"/>
      <c r="C1002" s="120"/>
      <c r="D1002" s="99"/>
    </row>
    <row r="1003" spans="1:4" ht="21" customHeight="1">
      <c r="A1003" s="98" t="s">
        <v>1691</v>
      </c>
      <c r="B1003" s="119"/>
      <c r="C1003" s="120"/>
      <c r="D1003" s="99"/>
    </row>
    <row r="1004" spans="1:4" ht="21" customHeight="1">
      <c r="A1004" s="98" t="s">
        <v>1692</v>
      </c>
      <c r="B1004" s="119">
        <v>361</v>
      </c>
      <c r="C1004" s="120">
        <f>SUM(C1005:C1008)</f>
        <v>365</v>
      </c>
      <c r="D1004" s="99">
        <f>C1004/B1004</f>
        <v>1.0110803324099722</v>
      </c>
    </row>
    <row r="1005" spans="1:4" ht="21" customHeight="1">
      <c r="A1005" s="98" t="s">
        <v>1693</v>
      </c>
      <c r="B1005" s="119"/>
      <c r="C1005" s="120"/>
      <c r="D1005" s="99"/>
    </row>
    <row r="1006" spans="1:4" ht="21" customHeight="1">
      <c r="A1006" s="98" t="s">
        <v>1694</v>
      </c>
      <c r="B1006" s="119">
        <v>361</v>
      </c>
      <c r="C1006" s="120">
        <v>365</v>
      </c>
      <c r="D1006" s="99">
        <f>C1006/B1006</f>
        <v>1.0110803324099722</v>
      </c>
    </row>
    <row r="1007" spans="1:4" ht="21" customHeight="1">
      <c r="A1007" s="98" t="s">
        <v>1695</v>
      </c>
      <c r="B1007" s="119"/>
      <c r="C1007" s="120"/>
      <c r="D1007" s="99"/>
    </row>
    <row r="1008" spans="1:4" ht="21" customHeight="1">
      <c r="A1008" s="98" t="s">
        <v>1696</v>
      </c>
      <c r="B1008" s="119"/>
      <c r="C1008" s="120"/>
      <c r="D1008" s="99"/>
    </row>
    <row r="1009" spans="1:4" ht="21" customHeight="1">
      <c r="A1009" s="98" t="s">
        <v>1697</v>
      </c>
      <c r="B1009" s="119"/>
      <c r="C1009" s="120">
        <f>SUM(C1010:C1015)</f>
        <v>0</v>
      </c>
      <c r="D1009" s="99"/>
    </row>
    <row r="1010" spans="1:4" ht="21" customHeight="1">
      <c r="A1010" s="98" t="s">
        <v>1530</v>
      </c>
      <c r="B1010" s="119"/>
      <c r="C1010" s="120"/>
      <c r="D1010" s="99"/>
    </row>
    <row r="1011" spans="1:4" ht="21" customHeight="1">
      <c r="A1011" s="98" t="s">
        <v>1531</v>
      </c>
      <c r="B1011" s="119"/>
      <c r="C1011" s="120"/>
      <c r="D1011" s="99"/>
    </row>
    <row r="1012" spans="1:4" ht="21" customHeight="1">
      <c r="A1012" s="98" t="s">
        <v>1532</v>
      </c>
      <c r="B1012" s="119"/>
      <c r="C1012" s="120"/>
      <c r="D1012" s="99"/>
    </row>
    <row r="1013" spans="1:4" ht="21" customHeight="1">
      <c r="A1013" s="98" t="s">
        <v>1683</v>
      </c>
      <c r="B1013" s="119"/>
      <c r="C1013" s="120"/>
      <c r="D1013" s="99"/>
    </row>
    <row r="1014" spans="1:4" ht="21" customHeight="1">
      <c r="A1014" s="98" t="s">
        <v>1698</v>
      </c>
      <c r="B1014" s="119"/>
      <c r="C1014" s="120"/>
      <c r="D1014" s="99"/>
    </row>
    <row r="1015" spans="1:4" ht="21" customHeight="1">
      <c r="A1015" s="98" t="s">
        <v>1699</v>
      </c>
      <c r="B1015" s="119"/>
      <c r="C1015" s="120"/>
      <c r="D1015" s="99"/>
    </row>
    <row r="1016" spans="1:4" ht="21" customHeight="1">
      <c r="A1016" s="98" t="s">
        <v>1700</v>
      </c>
      <c r="B1016" s="119"/>
      <c r="C1016" s="120">
        <f>SUM(C1017:C1020)</f>
        <v>0</v>
      </c>
      <c r="D1016" s="99"/>
    </row>
    <row r="1017" spans="1:4" ht="21" customHeight="1">
      <c r="A1017" s="98" t="s">
        <v>1701</v>
      </c>
      <c r="B1017" s="119"/>
      <c r="C1017" s="120"/>
      <c r="D1017" s="99"/>
    </row>
    <row r="1018" spans="1:4" ht="21" customHeight="1">
      <c r="A1018" s="98" t="s">
        <v>1702</v>
      </c>
      <c r="B1018" s="119"/>
      <c r="C1018" s="120"/>
      <c r="D1018" s="99"/>
    </row>
    <row r="1019" spans="1:4" ht="21" customHeight="1">
      <c r="A1019" s="98" t="s">
        <v>1703</v>
      </c>
      <c r="B1019" s="119"/>
      <c r="C1019" s="120"/>
      <c r="D1019" s="99"/>
    </row>
    <row r="1020" spans="1:4" ht="21" customHeight="1">
      <c r="A1020" s="98" t="s">
        <v>1704</v>
      </c>
      <c r="B1020" s="119"/>
      <c r="C1020" s="120"/>
      <c r="D1020" s="99"/>
    </row>
    <row r="1021" spans="1:4" ht="21" customHeight="1">
      <c r="A1021" s="98" t="s">
        <v>1086</v>
      </c>
      <c r="B1021" s="119"/>
      <c r="C1021" s="120">
        <f>SUM(C1022:C1023)</f>
        <v>142</v>
      </c>
      <c r="D1021" s="99"/>
    </row>
    <row r="1022" spans="1:4" ht="21" customHeight="1">
      <c r="A1022" s="98" t="s">
        <v>1705</v>
      </c>
      <c r="B1022" s="119"/>
      <c r="C1022" s="120">
        <v>142</v>
      </c>
      <c r="D1022" s="99"/>
    </row>
    <row r="1023" spans="1:4" ht="21" customHeight="1">
      <c r="A1023" s="98" t="s">
        <v>1706</v>
      </c>
      <c r="B1023" s="119"/>
      <c r="C1023" s="120"/>
      <c r="D1023" s="99"/>
    </row>
    <row r="1024" spans="1:4" ht="21" customHeight="1">
      <c r="A1024" s="94" t="s">
        <v>1707</v>
      </c>
      <c r="B1024" s="116">
        <v>1553</v>
      </c>
      <c r="C1024" s="117">
        <f>SUM(C1025,C1035,C1051,C1056,C1070,C1078,C1084,C1091)</f>
        <v>1736</v>
      </c>
      <c r="D1024" s="96">
        <f>C1024/B1024</f>
        <v>1.1178364455891823</v>
      </c>
    </row>
    <row r="1025" spans="1:4" ht="21" customHeight="1">
      <c r="A1025" s="98" t="s">
        <v>1708</v>
      </c>
      <c r="B1025" s="119"/>
      <c r="C1025" s="120">
        <f>SUM(C1026:C1034)</f>
        <v>0</v>
      </c>
      <c r="D1025" s="99"/>
    </row>
    <row r="1026" spans="1:4" ht="21" customHeight="1">
      <c r="A1026" s="98" t="s">
        <v>1530</v>
      </c>
      <c r="B1026" s="119"/>
      <c r="C1026" s="120"/>
      <c r="D1026" s="99"/>
    </row>
    <row r="1027" spans="1:4" ht="21" customHeight="1">
      <c r="A1027" s="98" t="s">
        <v>1531</v>
      </c>
      <c r="B1027" s="119"/>
      <c r="C1027" s="120"/>
      <c r="D1027" s="99"/>
    </row>
    <row r="1028" spans="1:4" ht="21" customHeight="1">
      <c r="A1028" s="98" t="s">
        <v>1532</v>
      </c>
      <c r="B1028" s="119"/>
      <c r="C1028" s="120"/>
      <c r="D1028" s="99"/>
    </row>
    <row r="1029" spans="1:4" ht="21" customHeight="1">
      <c r="A1029" s="98" t="s">
        <v>1709</v>
      </c>
      <c r="B1029" s="119"/>
      <c r="C1029" s="120"/>
      <c r="D1029" s="99"/>
    </row>
    <row r="1030" spans="1:4" ht="21" customHeight="1">
      <c r="A1030" s="98" t="s">
        <v>1710</v>
      </c>
      <c r="B1030" s="119"/>
      <c r="C1030" s="120"/>
      <c r="D1030" s="99"/>
    </row>
    <row r="1031" spans="1:4" ht="21" customHeight="1">
      <c r="A1031" s="98" t="s">
        <v>1711</v>
      </c>
      <c r="B1031" s="119"/>
      <c r="C1031" s="120"/>
      <c r="D1031" s="99"/>
    </row>
    <row r="1032" spans="1:4" ht="21" customHeight="1">
      <c r="A1032" s="98" t="s">
        <v>1712</v>
      </c>
      <c r="B1032" s="119"/>
      <c r="C1032" s="120"/>
      <c r="D1032" s="99"/>
    </row>
    <row r="1033" spans="1:4" ht="21" customHeight="1">
      <c r="A1033" s="98" t="s">
        <v>1713</v>
      </c>
      <c r="B1033" s="119"/>
      <c r="C1033" s="120"/>
      <c r="D1033" s="99"/>
    </row>
    <row r="1034" spans="1:4" ht="21" customHeight="1">
      <c r="A1034" s="98" t="s">
        <v>1714</v>
      </c>
      <c r="B1034" s="119"/>
      <c r="C1034" s="120"/>
      <c r="D1034" s="99"/>
    </row>
    <row r="1035" spans="1:4" ht="21" customHeight="1">
      <c r="A1035" s="98" t="s">
        <v>1715</v>
      </c>
      <c r="B1035" s="119"/>
      <c r="C1035" s="120">
        <f>SUM(C1036:C1050)</f>
        <v>0</v>
      </c>
      <c r="D1035" s="99"/>
    </row>
    <row r="1036" spans="1:4" ht="21" customHeight="1">
      <c r="A1036" s="98" t="s">
        <v>1530</v>
      </c>
      <c r="B1036" s="119"/>
      <c r="C1036" s="120"/>
      <c r="D1036" s="99"/>
    </row>
    <row r="1037" spans="1:4" ht="21" customHeight="1">
      <c r="A1037" s="98" t="s">
        <v>1531</v>
      </c>
      <c r="B1037" s="119"/>
      <c r="C1037" s="120"/>
      <c r="D1037" s="99"/>
    </row>
    <row r="1038" spans="1:4" ht="21" customHeight="1">
      <c r="A1038" s="98" t="s">
        <v>1532</v>
      </c>
      <c r="B1038" s="119"/>
      <c r="C1038" s="120"/>
      <c r="D1038" s="99"/>
    </row>
    <row r="1039" spans="1:4" ht="21" customHeight="1">
      <c r="A1039" s="98" t="s">
        <v>1716</v>
      </c>
      <c r="B1039" s="119"/>
      <c r="C1039" s="120"/>
      <c r="D1039" s="99"/>
    </row>
    <row r="1040" spans="1:4" ht="21" customHeight="1">
      <c r="A1040" s="98" t="s">
        <v>1717</v>
      </c>
      <c r="B1040" s="119"/>
      <c r="C1040" s="120"/>
      <c r="D1040" s="99"/>
    </row>
    <row r="1041" spans="1:4" ht="21" customHeight="1">
      <c r="A1041" s="98" t="s">
        <v>1718</v>
      </c>
      <c r="B1041" s="119"/>
      <c r="C1041" s="120"/>
      <c r="D1041" s="99"/>
    </row>
    <row r="1042" spans="1:4" ht="21" customHeight="1">
      <c r="A1042" s="98" t="s">
        <v>1719</v>
      </c>
      <c r="B1042" s="119"/>
      <c r="C1042" s="120"/>
      <c r="D1042" s="99"/>
    </row>
    <row r="1043" spans="1:4" ht="21" customHeight="1">
      <c r="A1043" s="98" t="s">
        <v>1720</v>
      </c>
      <c r="B1043" s="119"/>
      <c r="C1043" s="120"/>
      <c r="D1043" s="99"/>
    </row>
    <row r="1044" spans="1:4" ht="21" customHeight="1">
      <c r="A1044" s="98" t="s">
        <v>1721</v>
      </c>
      <c r="B1044" s="119"/>
      <c r="C1044" s="120"/>
      <c r="D1044" s="99"/>
    </row>
    <row r="1045" spans="1:4" ht="21" customHeight="1">
      <c r="A1045" s="98" t="s">
        <v>1722</v>
      </c>
      <c r="B1045" s="119"/>
      <c r="C1045" s="120"/>
      <c r="D1045" s="99"/>
    </row>
    <row r="1046" spans="1:4" ht="21" customHeight="1">
      <c r="A1046" s="98" t="s">
        <v>1723</v>
      </c>
      <c r="B1046" s="119"/>
      <c r="C1046" s="120"/>
      <c r="D1046" s="99"/>
    </row>
    <row r="1047" spans="1:4" ht="21" customHeight="1">
      <c r="A1047" s="98" t="s">
        <v>1724</v>
      </c>
      <c r="B1047" s="119"/>
      <c r="C1047" s="120"/>
      <c r="D1047" s="99"/>
    </row>
    <row r="1048" spans="1:4" ht="21" customHeight="1">
      <c r="A1048" s="98" t="s">
        <v>1725</v>
      </c>
      <c r="B1048" s="119"/>
      <c r="C1048" s="120"/>
      <c r="D1048" s="99"/>
    </row>
    <row r="1049" spans="1:4" ht="21" customHeight="1">
      <c r="A1049" s="98" t="s">
        <v>1726</v>
      </c>
      <c r="B1049" s="119"/>
      <c r="C1049" s="120"/>
      <c r="D1049" s="99"/>
    </row>
    <row r="1050" spans="1:4" ht="21" customHeight="1">
      <c r="A1050" s="98" t="s">
        <v>1727</v>
      </c>
      <c r="B1050" s="119"/>
      <c r="C1050" s="120"/>
      <c r="D1050" s="99"/>
    </row>
    <row r="1051" spans="1:4" ht="21" customHeight="1">
      <c r="A1051" s="98" t="s">
        <v>1728</v>
      </c>
      <c r="B1051" s="119"/>
      <c r="C1051" s="120">
        <f>SUM(C1052:C1055)</f>
        <v>0</v>
      </c>
      <c r="D1051" s="99"/>
    </row>
    <row r="1052" spans="1:4" ht="21" customHeight="1">
      <c r="A1052" s="98" t="s">
        <v>1530</v>
      </c>
      <c r="B1052" s="119"/>
      <c r="C1052" s="120"/>
      <c r="D1052" s="99"/>
    </row>
    <row r="1053" spans="1:4" ht="21" customHeight="1">
      <c r="A1053" s="98" t="s">
        <v>1531</v>
      </c>
      <c r="B1053" s="119"/>
      <c r="C1053" s="120"/>
      <c r="D1053" s="99"/>
    </row>
    <row r="1054" spans="1:4" ht="21" customHeight="1">
      <c r="A1054" s="98" t="s">
        <v>1532</v>
      </c>
      <c r="B1054" s="119"/>
      <c r="C1054" s="120"/>
      <c r="D1054" s="99"/>
    </row>
    <row r="1055" spans="1:4" ht="21" customHeight="1">
      <c r="A1055" s="98" t="s">
        <v>1729</v>
      </c>
      <c r="B1055" s="119"/>
      <c r="C1055" s="120"/>
      <c r="D1055" s="99"/>
    </row>
    <row r="1056" spans="1:4" ht="21" customHeight="1">
      <c r="A1056" s="98" t="s">
        <v>1730</v>
      </c>
      <c r="B1056" s="119">
        <v>80</v>
      </c>
      <c r="C1056" s="120">
        <f>SUM(C1057:C1069)</f>
        <v>0</v>
      </c>
      <c r="D1056" s="99"/>
    </row>
    <row r="1057" spans="1:4" ht="21" customHeight="1">
      <c r="A1057" s="98" t="s">
        <v>1530</v>
      </c>
      <c r="B1057" s="119"/>
      <c r="C1057" s="120"/>
      <c r="D1057" s="99"/>
    </row>
    <row r="1058" spans="1:4" ht="21" customHeight="1">
      <c r="A1058" s="98" t="s">
        <v>1531</v>
      </c>
      <c r="B1058" s="119"/>
      <c r="C1058" s="120"/>
      <c r="D1058" s="99"/>
    </row>
    <row r="1059" spans="1:4" ht="21" customHeight="1">
      <c r="A1059" s="98" t="s">
        <v>1532</v>
      </c>
      <c r="B1059" s="119"/>
      <c r="C1059" s="120"/>
      <c r="D1059" s="99"/>
    </row>
    <row r="1060" spans="1:4" ht="21" customHeight="1">
      <c r="A1060" s="98" t="s">
        <v>1731</v>
      </c>
      <c r="B1060" s="119"/>
      <c r="C1060" s="120"/>
      <c r="D1060" s="99"/>
    </row>
    <row r="1061" spans="1:4" ht="21" customHeight="1">
      <c r="A1061" s="98" t="s">
        <v>1732</v>
      </c>
      <c r="B1061" s="119"/>
      <c r="C1061" s="120"/>
      <c r="D1061" s="99"/>
    </row>
    <row r="1062" spans="1:4" ht="21" customHeight="1">
      <c r="A1062" s="98" t="s">
        <v>1733</v>
      </c>
      <c r="B1062" s="119"/>
      <c r="C1062" s="120"/>
      <c r="D1062" s="99"/>
    </row>
    <row r="1063" spans="1:4" ht="21" customHeight="1">
      <c r="A1063" s="98" t="s">
        <v>1734</v>
      </c>
      <c r="B1063" s="119"/>
      <c r="C1063" s="120"/>
      <c r="D1063" s="99"/>
    </row>
    <row r="1064" spans="1:4" ht="21" customHeight="1">
      <c r="A1064" s="98" t="s">
        <v>1735</v>
      </c>
      <c r="B1064" s="119"/>
      <c r="C1064" s="120"/>
      <c r="D1064" s="99"/>
    </row>
    <row r="1065" spans="1:4" ht="21" customHeight="1">
      <c r="A1065" s="98" t="s">
        <v>1736</v>
      </c>
      <c r="B1065" s="119"/>
      <c r="C1065" s="120"/>
      <c r="D1065" s="99"/>
    </row>
    <row r="1066" spans="1:4" ht="21" customHeight="1">
      <c r="A1066" s="98" t="s">
        <v>1737</v>
      </c>
      <c r="B1066" s="119"/>
      <c r="C1066" s="120"/>
      <c r="D1066" s="99"/>
    </row>
    <row r="1067" spans="1:4" ht="21" customHeight="1">
      <c r="A1067" s="98" t="s">
        <v>1683</v>
      </c>
      <c r="B1067" s="119"/>
      <c r="C1067" s="120"/>
      <c r="D1067" s="99"/>
    </row>
    <row r="1068" spans="1:4" ht="21" customHeight="1">
      <c r="A1068" s="98" t="s">
        <v>1738</v>
      </c>
      <c r="B1068" s="119"/>
      <c r="C1068" s="120"/>
      <c r="D1068" s="99"/>
    </row>
    <row r="1069" spans="1:4" ht="21" customHeight="1">
      <c r="A1069" s="98" t="s">
        <v>1739</v>
      </c>
      <c r="B1069" s="119">
        <v>80</v>
      </c>
      <c r="C1069" s="120"/>
      <c r="D1069" s="99">
        <f>C1069/B1069</f>
        <v>0</v>
      </c>
    </row>
    <row r="1070" spans="1:4" ht="21" customHeight="1">
      <c r="A1070" s="98" t="s">
        <v>1740</v>
      </c>
      <c r="B1070" s="119">
        <v>246</v>
      </c>
      <c r="C1070" s="120">
        <f>SUM(C1071:C1077)</f>
        <v>236</v>
      </c>
      <c r="D1070" s="99">
        <f>C1070/B1070</f>
        <v>0.959349593495935</v>
      </c>
    </row>
    <row r="1071" spans="1:4" ht="21" customHeight="1">
      <c r="A1071" s="98" t="s">
        <v>1530</v>
      </c>
      <c r="B1071" s="119">
        <v>206</v>
      </c>
      <c r="C1071" s="120">
        <v>176</v>
      </c>
      <c r="D1071" s="99">
        <f>C1071/B1071</f>
        <v>0.8543689320388349</v>
      </c>
    </row>
    <row r="1072" spans="1:4" ht="21" customHeight="1">
      <c r="A1072" s="98" t="s">
        <v>1531</v>
      </c>
      <c r="B1072" s="119">
        <v>40</v>
      </c>
      <c r="C1072" s="120"/>
      <c r="D1072" s="99">
        <f>C1072/B1072</f>
        <v>0</v>
      </c>
    </row>
    <row r="1073" spans="1:4" ht="21" customHeight="1">
      <c r="A1073" s="98" t="s">
        <v>1532</v>
      </c>
      <c r="B1073" s="119"/>
      <c r="C1073" s="120"/>
      <c r="D1073" s="99"/>
    </row>
    <row r="1074" spans="1:4" ht="21" customHeight="1">
      <c r="A1074" s="98" t="s">
        <v>1741</v>
      </c>
      <c r="B1074" s="119"/>
      <c r="C1074" s="120">
        <v>60</v>
      </c>
      <c r="D1074" s="99"/>
    </row>
    <row r="1075" spans="1:4" ht="21" customHeight="1">
      <c r="A1075" s="98" t="s">
        <v>1742</v>
      </c>
      <c r="B1075" s="119"/>
      <c r="C1075" s="120"/>
      <c r="D1075" s="99"/>
    </row>
    <row r="1076" spans="1:4" ht="21" customHeight="1">
      <c r="A1076" s="98" t="s">
        <v>1743</v>
      </c>
      <c r="B1076" s="119"/>
      <c r="C1076" s="120"/>
      <c r="D1076" s="99"/>
    </row>
    <row r="1077" spans="1:4" ht="21" customHeight="1">
      <c r="A1077" s="98" t="s">
        <v>1744</v>
      </c>
      <c r="B1077" s="119"/>
      <c r="C1077" s="120"/>
      <c r="D1077" s="99"/>
    </row>
    <row r="1078" spans="1:4" ht="21" customHeight="1">
      <c r="A1078" s="98" t="s">
        <v>1745</v>
      </c>
      <c r="B1078" s="119"/>
      <c r="C1078" s="120">
        <f>SUM(C1079:C1083)</f>
        <v>0</v>
      </c>
      <c r="D1078" s="99"/>
    </row>
    <row r="1079" spans="1:4" ht="21" customHeight="1">
      <c r="A1079" s="98" t="s">
        <v>1530</v>
      </c>
      <c r="B1079" s="119"/>
      <c r="C1079" s="120"/>
      <c r="D1079" s="99"/>
    </row>
    <row r="1080" spans="1:4" ht="21" customHeight="1">
      <c r="A1080" s="98" t="s">
        <v>1531</v>
      </c>
      <c r="B1080" s="119"/>
      <c r="C1080" s="120"/>
      <c r="D1080" s="99"/>
    </row>
    <row r="1081" spans="1:4" ht="21" customHeight="1">
      <c r="A1081" s="98" t="s">
        <v>1532</v>
      </c>
      <c r="B1081" s="119"/>
      <c r="C1081" s="120"/>
      <c r="D1081" s="99"/>
    </row>
    <row r="1082" spans="1:4" ht="21" customHeight="1">
      <c r="A1082" s="98" t="s">
        <v>1746</v>
      </c>
      <c r="B1082" s="119"/>
      <c r="C1082" s="120"/>
      <c r="D1082" s="99"/>
    </row>
    <row r="1083" spans="1:4" ht="21" customHeight="1">
      <c r="A1083" s="98" t="s">
        <v>1747</v>
      </c>
      <c r="B1083" s="119"/>
      <c r="C1083" s="120"/>
      <c r="D1083" s="99"/>
    </row>
    <row r="1084" spans="1:4" ht="21" customHeight="1">
      <c r="A1084" s="98" t="s">
        <v>1748</v>
      </c>
      <c r="B1084" s="119">
        <v>1227</v>
      </c>
      <c r="C1084" s="120">
        <f>SUM(C1085:C1090)</f>
        <v>1500</v>
      </c>
      <c r="D1084" s="99">
        <f>C1084/B1084</f>
        <v>1.2224938875305624</v>
      </c>
    </row>
    <row r="1085" spans="1:4" ht="21" customHeight="1">
      <c r="A1085" s="98" t="s">
        <v>1530</v>
      </c>
      <c r="B1085" s="119">
        <v>120</v>
      </c>
      <c r="C1085" s="120">
        <v>89</v>
      </c>
      <c r="D1085" s="99">
        <f>C1085/B1085</f>
        <v>0.7416666666666667</v>
      </c>
    </row>
    <row r="1086" spans="1:4" ht="21" customHeight="1">
      <c r="A1086" s="98" t="s">
        <v>1531</v>
      </c>
      <c r="B1086" s="119"/>
      <c r="C1086" s="120"/>
      <c r="D1086" s="99"/>
    </row>
    <row r="1087" spans="1:4" ht="21" customHeight="1">
      <c r="A1087" s="98" t="s">
        <v>1532</v>
      </c>
      <c r="B1087" s="119"/>
      <c r="C1087" s="120"/>
      <c r="D1087" s="99"/>
    </row>
    <row r="1088" spans="1:4" ht="21" customHeight="1">
      <c r="A1088" s="98" t="s">
        <v>1749</v>
      </c>
      <c r="B1088" s="119"/>
      <c r="C1088" s="120"/>
      <c r="D1088" s="99"/>
    </row>
    <row r="1089" spans="1:4" ht="21" customHeight="1">
      <c r="A1089" s="98" t="s">
        <v>1750</v>
      </c>
      <c r="B1089" s="119">
        <v>1107</v>
      </c>
      <c r="C1089" s="120">
        <v>1411</v>
      </c>
      <c r="D1089" s="99">
        <f>C1089/B1089</f>
        <v>1.2746160794941284</v>
      </c>
    </row>
    <row r="1090" spans="1:4" ht="21" customHeight="1">
      <c r="A1090" s="98" t="s">
        <v>1751</v>
      </c>
      <c r="B1090" s="119"/>
      <c r="C1090" s="120"/>
      <c r="D1090" s="99"/>
    </row>
    <row r="1091" spans="1:4" ht="21" customHeight="1">
      <c r="A1091" s="98" t="s">
        <v>1133</v>
      </c>
      <c r="B1091" s="119"/>
      <c r="C1091" s="120">
        <f>SUM(C1092:C1097)</f>
        <v>0</v>
      </c>
      <c r="D1091" s="99"/>
    </row>
    <row r="1092" spans="1:4" ht="21" customHeight="1">
      <c r="A1092" s="98" t="s">
        <v>1752</v>
      </c>
      <c r="B1092" s="119"/>
      <c r="C1092" s="120"/>
      <c r="D1092" s="99"/>
    </row>
    <row r="1093" spans="1:4" ht="21" customHeight="1">
      <c r="A1093" s="98" t="s">
        <v>1753</v>
      </c>
      <c r="B1093" s="119"/>
      <c r="C1093" s="120"/>
      <c r="D1093" s="99"/>
    </row>
    <row r="1094" spans="1:4" ht="21" customHeight="1">
      <c r="A1094" s="98" t="s">
        <v>1754</v>
      </c>
      <c r="B1094" s="119"/>
      <c r="C1094" s="120"/>
      <c r="D1094" s="99"/>
    </row>
    <row r="1095" spans="1:4" ht="21" customHeight="1">
      <c r="A1095" s="98" t="s">
        <v>1755</v>
      </c>
      <c r="B1095" s="119"/>
      <c r="C1095" s="120"/>
      <c r="D1095" s="99"/>
    </row>
    <row r="1096" spans="1:4" ht="21" customHeight="1">
      <c r="A1096" s="98" t="s">
        <v>1756</v>
      </c>
      <c r="B1096" s="119"/>
      <c r="C1096" s="120"/>
      <c r="D1096" s="99"/>
    </row>
    <row r="1097" spans="1:4" ht="21" customHeight="1">
      <c r="A1097" s="98" t="s">
        <v>1757</v>
      </c>
      <c r="B1097" s="119"/>
      <c r="C1097" s="120"/>
      <c r="D1097" s="99"/>
    </row>
    <row r="1098" spans="1:4" ht="21" customHeight="1">
      <c r="A1098" s="94" t="s">
        <v>1758</v>
      </c>
      <c r="B1098" s="116">
        <v>1420</v>
      </c>
      <c r="C1098" s="117">
        <f>SUM(C1099,C1109,C1116,C1122)</f>
        <v>2700</v>
      </c>
      <c r="D1098" s="96">
        <f>C1098/B1098</f>
        <v>1.9014084507042253</v>
      </c>
    </row>
    <row r="1099" spans="1:4" ht="21" customHeight="1">
      <c r="A1099" s="98" t="s">
        <v>1759</v>
      </c>
      <c r="B1099" s="119">
        <v>873</v>
      </c>
      <c r="C1099" s="120">
        <f>SUM(C1100:C1108)</f>
        <v>1100</v>
      </c>
      <c r="D1099" s="99">
        <f>C1099/B1099</f>
        <v>1.2600229095074456</v>
      </c>
    </row>
    <row r="1100" spans="1:4" ht="21" customHeight="1">
      <c r="A1100" s="98" t="s">
        <v>1530</v>
      </c>
      <c r="B1100" s="119">
        <v>248</v>
      </c>
      <c r="C1100" s="120">
        <v>263</v>
      </c>
      <c r="D1100" s="99">
        <f>C1100/B1100</f>
        <v>1.060483870967742</v>
      </c>
    </row>
    <row r="1101" spans="1:4" ht="21" customHeight="1">
      <c r="A1101" s="98" t="s">
        <v>1531</v>
      </c>
      <c r="B1101" s="119"/>
      <c r="C1101" s="120"/>
      <c r="D1101" s="99"/>
    </row>
    <row r="1102" spans="1:4" ht="21" customHeight="1">
      <c r="A1102" s="98" t="s">
        <v>1532</v>
      </c>
      <c r="B1102" s="119"/>
      <c r="C1102" s="120"/>
      <c r="D1102" s="99"/>
    </row>
    <row r="1103" spans="1:4" ht="21" customHeight="1">
      <c r="A1103" s="98" t="s">
        <v>1760</v>
      </c>
      <c r="B1103" s="119">
        <v>20</v>
      </c>
      <c r="C1103" s="120">
        <v>220</v>
      </c>
      <c r="D1103" s="99">
        <f>C1103/B1103</f>
        <v>11</v>
      </c>
    </row>
    <row r="1104" spans="1:4" ht="21" customHeight="1">
      <c r="A1104" s="98" t="s">
        <v>1761</v>
      </c>
      <c r="B1104" s="119"/>
      <c r="C1104" s="120"/>
      <c r="D1104" s="99"/>
    </row>
    <row r="1105" spans="1:4" ht="21" customHeight="1">
      <c r="A1105" s="98" t="s">
        <v>1762</v>
      </c>
      <c r="B1105" s="119"/>
      <c r="C1105" s="120"/>
      <c r="D1105" s="99"/>
    </row>
    <row r="1106" spans="1:4" ht="21" customHeight="1">
      <c r="A1106" s="98" t="s">
        <v>1763</v>
      </c>
      <c r="B1106" s="119"/>
      <c r="C1106" s="120"/>
      <c r="D1106" s="99"/>
    </row>
    <row r="1107" spans="1:4" ht="21" customHeight="1">
      <c r="A1107" s="98" t="s">
        <v>1546</v>
      </c>
      <c r="B1107" s="119"/>
      <c r="C1107" s="120"/>
      <c r="D1107" s="99"/>
    </row>
    <row r="1108" spans="1:4" ht="21" customHeight="1">
      <c r="A1108" s="98" t="s">
        <v>1764</v>
      </c>
      <c r="B1108" s="119">
        <v>605</v>
      </c>
      <c r="C1108" s="120">
        <v>617</v>
      </c>
      <c r="D1108" s="99">
        <f>C1108/B1108</f>
        <v>1.0198347107438017</v>
      </c>
    </row>
    <row r="1109" spans="1:4" ht="21" customHeight="1">
      <c r="A1109" s="98" t="s">
        <v>1765</v>
      </c>
      <c r="B1109" s="119">
        <v>547</v>
      </c>
      <c r="C1109" s="120">
        <f>SUM(C1110:C1115)</f>
        <v>300</v>
      </c>
      <c r="D1109" s="99">
        <f>C1109/B1109</f>
        <v>0.5484460694698354</v>
      </c>
    </row>
    <row r="1110" spans="1:4" ht="21" customHeight="1">
      <c r="A1110" s="98" t="s">
        <v>1530</v>
      </c>
      <c r="B1110" s="119">
        <v>149</v>
      </c>
      <c r="C1110" s="120"/>
      <c r="D1110" s="99">
        <f>C1110/B1110</f>
        <v>0</v>
      </c>
    </row>
    <row r="1111" spans="1:4" ht="21" customHeight="1">
      <c r="A1111" s="98" t="s">
        <v>1531</v>
      </c>
      <c r="B1111" s="119"/>
      <c r="C1111" s="120"/>
      <c r="D1111" s="99"/>
    </row>
    <row r="1112" spans="1:4" ht="21" customHeight="1">
      <c r="A1112" s="98" t="s">
        <v>1532</v>
      </c>
      <c r="B1112" s="119"/>
      <c r="C1112" s="120"/>
      <c r="D1112" s="99"/>
    </row>
    <row r="1113" spans="1:4" ht="21" customHeight="1">
      <c r="A1113" s="98" t="s">
        <v>1766</v>
      </c>
      <c r="B1113" s="119">
        <v>100</v>
      </c>
      <c r="C1113" s="120">
        <v>300</v>
      </c>
      <c r="D1113" s="99">
        <f>C1113/B1113</f>
        <v>3</v>
      </c>
    </row>
    <row r="1114" spans="1:4" ht="21" customHeight="1">
      <c r="A1114" s="98" t="s">
        <v>1767</v>
      </c>
      <c r="B1114" s="119"/>
      <c r="C1114" s="120"/>
      <c r="D1114" s="99"/>
    </row>
    <row r="1115" spans="1:4" ht="21" customHeight="1">
      <c r="A1115" s="98" t="s">
        <v>1768</v>
      </c>
      <c r="B1115" s="119">
        <v>298</v>
      </c>
      <c r="C1115" s="120"/>
      <c r="D1115" s="99"/>
    </row>
    <row r="1116" spans="1:4" ht="21" customHeight="1">
      <c r="A1116" s="98" t="s">
        <v>1769</v>
      </c>
      <c r="B1116" s="119"/>
      <c r="C1116" s="120">
        <f>SUM(C1117:C1121)</f>
        <v>0</v>
      </c>
      <c r="D1116" s="99"/>
    </row>
    <row r="1117" spans="1:4" ht="21" customHeight="1">
      <c r="A1117" s="98" t="s">
        <v>1530</v>
      </c>
      <c r="B1117" s="119"/>
      <c r="C1117" s="120"/>
      <c r="D1117" s="99"/>
    </row>
    <row r="1118" spans="1:4" ht="21" customHeight="1">
      <c r="A1118" s="98" t="s">
        <v>1531</v>
      </c>
      <c r="B1118" s="119"/>
      <c r="C1118" s="120"/>
      <c r="D1118" s="99"/>
    </row>
    <row r="1119" spans="1:4" ht="21" customHeight="1">
      <c r="A1119" s="98" t="s">
        <v>1532</v>
      </c>
      <c r="B1119" s="119"/>
      <c r="C1119" s="120"/>
      <c r="D1119" s="99"/>
    </row>
    <row r="1120" spans="1:4" ht="21" customHeight="1">
      <c r="A1120" s="98" t="s">
        <v>1770</v>
      </c>
      <c r="B1120" s="119"/>
      <c r="C1120" s="120"/>
      <c r="D1120" s="99"/>
    </row>
    <row r="1121" spans="1:4" ht="21" customHeight="1">
      <c r="A1121" s="98" t="s">
        <v>1771</v>
      </c>
      <c r="B1121" s="119"/>
      <c r="C1121" s="120"/>
      <c r="D1121" s="99"/>
    </row>
    <row r="1122" spans="1:4" ht="21" customHeight="1">
      <c r="A1122" s="98" t="s">
        <v>1146</v>
      </c>
      <c r="B1122" s="119"/>
      <c r="C1122" s="120">
        <f>SUM(C1123:C1124)</f>
        <v>1300</v>
      </c>
      <c r="D1122" s="99"/>
    </row>
    <row r="1123" spans="1:4" ht="21" customHeight="1">
      <c r="A1123" s="98" t="s">
        <v>1772</v>
      </c>
      <c r="B1123" s="119"/>
      <c r="C1123" s="120">
        <v>1300</v>
      </c>
      <c r="D1123" s="99"/>
    </row>
    <row r="1124" spans="1:4" ht="21" customHeight="1">
      <c r="A1124" s="98" t="s">
        <v>1773</v>
      </c>
      <c r="B1124" s="119"/>
      <c r="C1124" s="120"/>
      <c r="D1124" s="99"/>
    </row>
    <row r="1125" spans="1:4" ht="21" customHeight="1">
      <c r="A1125" s="94" t="s">
        <v>1774</v>
      </c>
      <c r="B1125" s="116">
        <v>2</v>
      </c>
      <c r="C1125" s="117">
        <f>SUM(C1126,C1133,C1139)</f>
        <v>0</v>
      </c>
      <c r="D1125" s="96"/>
    </row>
    <row r="1126" spans="1:4" ht="21" customHeight="1">
      <c r="A1126" s="98" t="s">
        <v>1775</v>
      </c>
      <c r="B1126" s="119"/>
      <c r="C1126" s="120">
        <f>SUM(C1127:C1132)</f>
        <v>0</v>
      </c>
      <c r="D1126" s="99"/>
    </row>
    <row r="1127" spans="1:4" ht="21" customHeight="1">
      <c r="A1127" s="98" t="s">
        <v>1530</v>
      </c>
      <c r="B1127" s="119"/>
      <c r="C1127" s="120"/>
      <c r="D1127" s="99"/>
    </row>
    <row r="1128" spans="1:4" ht="21" customHeight="1">
      <c r="A1128" s="98" t="s">
        <v>1531</v>
      </c>
      <c r="B1128" s="119"/>
      <c r="C1128" s="120"/>
      <c r="D1128" s="99"/>
    </row>
    <row r="1129" spans="1:4" ht="21" customHeight="1">
      <c r="A1129" s="98" t="s">
        <v>1532</v>
      </c>
      <c r="B1129" s="119"/>
      <c r="C1129" s="120"/>
      <c r="D1129" s="99"/>
    </row>
    <row r="1130" spans="1:4" ht="21" customHeight="1">
      <c r="A1130" s="98" t="s">
        <v>1776</v>
      </c>
      <c r="B1130" s="119"/>
      <c r="C1130" s="120"/>
      <c r="D1130" s="99"/>
    </row>
    <row r="1131" spans="1:4" ht="21" customHeight="1">
      <c r="A1131" s="98" t="s">
        <v>1546</v>
      </c>
      <c r="B1131" s="119"/>
      <c r="C1131" s="120"/>
      <c r="D1131" s="99"/>
    </row>
    <row r="1132" spans="1:4" ht="21" customHeight="1">
      <c r="A1132" s="98" t="s">
        <v>1777</v>
      </c>
      <c r="B1132" s="119"/>
      <c r="C1132" s="120"/>
      <c r="D1132" s="99"/>
    </row>
    <row r="1133" spans="1:4" ht="21" customHeight="1">
      <c r="A1133" s="98" t="s">
        <v>1778</v>
      </c>
      <c r="B1133" s="119">
        <v>2</v>
      </c>
      <c r="C1133" s="120">
        <f>SUM(C1134:C1138)</f>
        <v>0</v>
      </c>
      <c r="D1133" s="99"/>
    </row>
    <row r="1134" spans="1:4" ht="21" customHeight="1">
      <c r="A1134" s="98" t="s">
        <v>1779</v>
      </c>
      <c r="B1134" s="119"/>
      <c r="C1134" s="120"/>
      <c r="D1134" s="99"/>
    </row>
    <row r="1135" spans="1:4" ht="21" customHeight="1">
      <c r="A1135" s="98" t="s">
        <v>1780</v>
      </c>
      <c r="B1135" s="119"/>
      <c r="C1135" s="120"/>
      <c r="D1135" s="99"/>
    </row>
    <row r="1136" spans="1:4" ht="21" customHeight="1">
      <c r="A1136" s="98" t="s">
        <v>1781</v>
      </c>
      <c r="B1136" s="119"/>
      <c r="C1136" s="120"/>
      <c r="D1136" s="99"/>
    </row>
    <row r="1137" spans="1:4" ht="21" customHeight="1">
      <c r="A1137" s="98" t="s">
        <v>1782</v>
      </c>
      <c r="B1137" s="119"/>
      <c r="C1137" s="120"/>
      <c r="D1137" s="99"/>
    </row>
    <row r="1138" spans="1:4" ht="21" customHeight="1">
      <c r="A1138" s="98" t="s">
        <v>1783</v>
      </c>
      <c r="B1138" s="119">
        <v>2</v>
      </c>
      <c r="C1138" s="120"/>
      <c r="D1138" s="99"/>
    </row>
    <row r="1139" spans="1:4" ht="21" customHeight="1">
      <c r="A1139" s="98" t="s">
        <v>1171</v>
      </c>
      <c r="B1139" s="119"/>
      <c r="C1139" s="120"/>
      <c r="D1139" s="99"/>
    </row>
    <row r="1140" spans="1:4" ht="21" customHeight="1">
      <c r="A1140" s="94" t="s">
        <v>1784</v>
      </c>
      <c r="B1140" s="116"/>
      <c r="C1140" s="117">
        <f>SUM(C1141:C1149)</f>
        <v>0</v>
      </c>
      <c r="D1140" s="96"/>
    </row>
    <row r="1141" spans="1:4" ht="21" customHeight="1">
      <c r="A1141" s="98" t="s">
        <v>1785</v>
      </c>
      <c r="B1141" s="119"/>
      <c r="C1141" s="120"/>
      <c r="D1141" s="99"/>
    </row>
    <row r="1142" spans="1:4" ht="21" customHeight="1">
      <c r="A1142" s="98" t="s">
        <v>1786</v>
      </c>
      <c r="B1142" s="119"/>
      <c r="C1142" s="120"/>
      <c r="D1142" s="99"/>
    </row>
    <row r="1143" spans="1:4" ht="21" customHeight="1">
      <c r="A1143" s="98" t="s">
        <v>1787</v>
      </c>
      <c r="B1143" s="119"/>
      <c r="C1143" s="120"/>
      <c r="D1143" s="99"/>
    </row>
    <row r="1144" spans="1:4" ht="21" customHeight="1">
      <c r="A1144" s="98" t="s">
        <v>1788</v>
      </c>
      <c r="B1144" s="119"/>
      <c r="C1144" s="120"/>
      <c r="D1144" s="99"/>
    </row>
    <row r="1145" spans="1:4" ht="21" customHeight="1">
      <c r="A1145" s="98" t="s">
        <v>1789</v>
      </c>
      <c r="B1145" s="119"/>
      <c r="C1145" s="120"/>
      <c r="D1145" s="99"/>
    </row>
    <row r="1146" spans="1:4" ht="21" customHeight="1">
      <c r="A1146" s="98" t="s">
        <v>1545</v>
      </c>
      <c r="B1146" s="119"/>
      <c r="C1146" s="120"/>
      <c r="D1146" s="99"/>
    </row>
    <row r="1147" spans="1:4" ht="21" customHeight="1">
      <c r="A1147" s="98" t="s">
        <v>1790</v>
      </c>
      <c r="B1147" s="119"/>
      <c r="C1147" s="120"/>
      <c r="D1147" s="99"/>
    </row>
    <row r="1148" spans="1:4" ht="21" customHeight="1">
      <c r="A1148" s="98" t="s">
        <v>1791</v>
      </c>
      <c r="B1148" s="119"/>
      <c r="C1148" s="120"/>
      <c r="D1148" s="99"/>
    </row>
    <row r="1149" spans="1:4" ht="21" customHeight="1">
      <c r="A1149" s="98" t="s">
        <v>458</v>
      </c>
      <c r="B1149" s="119"/>
      <c r="C1149" s="120"/>
      <c r="D1149" s="99"/>
    </row>
    <row r="1150" spans="1:4" ht="21" customHeight="1">
      <c r="A1150" s="94" t="s">
        <v>1792</v>
      </c>
      <c r="B1150" s="116">
        <v>3210</v>
      </c>
      <c r="C1150" s="117">
        <f>SUM(C1151,C1171,C1190,C1199,C1212,C1227)</f>
        <v>3200</v>
      </c>
      <c r="D1150" s="96">
        <f>C1150/B1150</f>
        <v>0.9968847352024922</v>
      </c>
    </row>
    <row r="1151" spans="1:4" ht="21" customHeight="1">
      <c r="A1151" s="98" t="s">
        <v>1793</v>
      </c>
      <c r="B1151" s="119">
        <v>3142</v>
      </c>
      <c r="C1151" s="120">
        <f>SUM(C1152:C1170)</f>
        <v>3126</v>
      </c>
      <c r="D1151" s="99">
        <f>C1151/B1151</f>
        <v>0.9949077021005729</v>
      </c>
    </row>
    <row r="1152" spans="1:4" ht="21" customHeight="1">
      <c r="A1152" s="98" t="s">
        <v>1530</v>
      </c>
      <c r="B1152" s="119">
        <v>319</v>
      </c>
      <c r="C1152" s="120">
        <v>456</v>
      </c>
      <c r="D1152" s="99">
        <f>C1152/B1152</f>
        <v>1.4294670846394983</v>
      </c>
    </row>
    <row r="1153" spans="1:4" ht="21" customHeight="1">
      <c r="A1153" s="98" t="s">
        <v>1531</v>
      </c>
      <c r="B1153" s="119"/>
      <c r="C1153" s="120"/>
      <c r="D1153" s="99"/>
    </row>
    <row r="1154" spans="1:4" ht="21" customHeight="1">
      <c r="A1154" s="98" t="s">
        <v>1532</v>
      </c>
      <c r="B1154" s="119">
        <v>215</v>
      </c>
      <c r="C1154" s="120"/>
      <c r="D1154" s="99">
        <f>C1154/B1154</f>
        <v>0</v>
      </c>
    </row>
    <row r="1155" spans="1:4" ht="21" customHeight="1">
      <c r="A1155" s="98" t="s">
        <v>1794</v>
      </c>
      <c r="B1155" s="119">
        <v>150</v>
      </c>
      <c r="C1155" s="120">
        <v>150</v>
      </c>
      <c r="D1155" s="99">
        <f>C1155/B1155</f>
        <v>1</v>
      </c>
    </row>
    <row r="1156" spans="1:4" ht="21" customHeight="1">
      <c r="A1156" s="98" t="s">
        <v>1795</v>
      </c>
      <c r="B1156" s="119">
        <v>110</v>
      </c>
      <c r="C1156" s="120">
        <v>200</v>
      </c>
      <c r="D1156" s="99">
        <f>C1156/B1156</f>
        <v>1.8181818181818181</v>
      </c>
    </row>
    <row r="1157" spans="1:4" ht="21" customHeight="1">
      <c r="A1157" s="98" t="s">
        <v>1796</v>
      </c>
      <c r="B1157" s="119">
        <v>148</v>
      </c>
      <c r="C1157" s="120">
        <v>150</v>
      </c>
      <c r="D1157" s="99">
        <f>C1157/B1157</f>
        <v>1.0135135135135136</v>
      </c>
    </row>
    <row r="1158" spans="1:4" ht="21" customHeight="1">
      <c r="A1158" s="98" t="s">
        <v>1797</v>
      </c>
      <c r="B1158" s="119"/>
      <c r="C1158" s="120"/>
      <c r="D1158" s="99"/>
    </row>
    <row r="1159" spans="1:4" ht="21" customHeight="1">
      <c r="A1159" s="98" t="s">
        <v>1798</v>
      </c>
      <c r="B1159" s="119"/>
      <c r="C1159" s="120"/>
      <c r="D1159" s="99"/>
    </row>
    <row r="1160" spans="1:4" ht="21" customHeight="1">
      <c r="A1160" s="98" t="s">
        <v>1799</v>
      </c>
      <c r="B1160" s="119">
        <v>80</v>
      </c>
      <c r="C1160" s="120"/>
      <c r="D1160" s="99">
        <f>C1160/B1160</f>
        <v>0</v>
      </c>
    </row>
    <row r="1161" spans="1:4" ht="21" customHeight="1">
      <c r="A1161" s="98" t="s">
        <v>1800</v>
      </c>
      <c r="B1161" s="119">
        <v>967</v>
      </c>
      <c r="C1161" s="120">
        <v>1120</v>
      </c>
      <c r="D1161" s="99">
        <f>C1161/B1161</f>
        <v>1.1582213029989659</v>
      </c>
    </row>
    <row r="1162" spans="1:4" ht="21" customHeight="1">
      <c r="A1162" s="98" t="s">
        <v>1801</v>
      </c>
      <c r="B1162" s="119">
        <v>250</v>
      </c>
      <c r="C1162" s="120"/>
      <c r="D1162" s="99">
        <f>C1162/B1162</f>
        <v>0</v>
      </c>
    </row>
    <row r="1163" spans="1:4" ht="21" customHeight="1">
      <c r="A1163" s="98" t="s">
        <v>1802</v>
      </c>
      <c r="B1163" s="119"/>
      <c r="C1163" s="120"/>
      <c r="D1163" s="99"/>
    </row>
    <row r="1164" spans="1:4" ht="21" customHeight="1">
      <c r="A1164" s="98" t="s">
        <v>1803</v>
      </c>
      <c r="B1164" s="119"/>
      <c r="C1164" s="120"/>
      <c r="D1164" s="99"/>
    </row>
    <row r="1165" spans="1:4" ht="21" customHeight="1">
      <c r="A1165" s="98" t="s">
        <v>1804</v>
      </c>
      <c r="B1165" s="119"/>
      <c r="C1165" s="120">
        <v>110</v>
      </c>
      <c r="D1165" s="99"/>
    </row>
    <row r="1166" spans="1:4" ht="21" customHeight="1">
      <c r="A1166" s="98" t="s">
        <v>1805</v>
      </c>
      <c r="B1166" s="119"/>
      <c r="C1166" s="120"/>
      <c r="D1166" s="99"/>
    </row>
    <row r="1167" spans="1:4" ht="21" customHeight="1">
      <c r="A1167" s="98" t="s">
        <v>1806</v>
      </c>
      <c r="B1167" s="119"/>
      <c r="C1167" s="120"/>
      <c r="D1167" s="99"/>
    </row>
    <row r="1168" spans="1:4" ht="21" customHeight="1">
      <c r="A1168" s="98" t="s">
        <v>1807</v>
      </c>
      <c r="B1168" s="119"/>
      <c r="C1168" s="120"/>
      <c r="D1168" s="99"/>
    </row>
    <row r="1169" spans="1:4" ht="21" customHeight="1">
      <c r="A1169" s="98" t="s">
        <v>1546</v>
      </c>
      <c r="B1169" s="119">
        <v>821</v>
      </c>
      <c r="C1169" s="120">
        <v>940</v>
      </c>
      <c r="D1169" s="99">
        <f>C1169/B1169</f>
        <v>1.1449451887941535</v>
      </c>
    </row>
    <row r="1170" spans="1:4" ht="21" customHeight="1">
      <c r="A1170" s="98" t="s">
        <v>1808</v>
      </c>
      <c r="B1170" s="119">
        <v>82</v>
      </c>
      <c r="C1170" s="120"/>
      <c r="D1170" s="99">
        <f>C1170/B1170</f>
        <v>0</v>
      </c>
    </row>
    <row r="1171" spans="1:4" ht="21" customHeight="1">
      <c r="A1171" s="98" t="s">
        <v>1809</v>
      </c>
      <c r="B1171" s="119"/>
      <c r="C1171" s="120">
        <f>SUM(C1172:C1189)</f>
        <v>0</v>
      </c>
      <c r="D1171" s="99"/>
    </row>
    <row r="1172" spans="1:4" ht="21" customHeight="1">
      <c r="A1172" s="98" t="s">
        <v>1530</v>
      </c>
      <c r="B1172" s="119"/>
      <c r="C1172" s="120"/>
      <c r="D1172" s="99"/>
    </row>
    <row r="1173" spans="1:4" ht="21" customHeight="1">
      <c r="A1173" s="98" t="s">
        <v>1531</v>
      </c>
      <c r="B1173" s="119"/>
      <c r="C1173" s="120"/>
      <c r="D1173" s="99"/>
    </row>
    <row r="1174" spans="1:4" ht="21" customHeight="1">
      <c r="A1174" s="98" t="s">
        <v>1532</v>
      </c>
      <c r="B1174" s="119"/>
      <c r="C1174" s="120"/>
      <c r="D1174" s="99"/>
    </row>
    <row r="1175" spans="1:4" ht="21" customHeight="1">
      <c r="A1175" s="98" t="s">
        <v>1810</v>
      </c>
      <c r="B1175" s="119"/>
      <c r="C1175" s="120"/>
      <c r="D1175" s="99"/>
    </row>
    <row r="1176" spans="1:4" ht="21" customHeight="1">
      <c r="A1176" s="98" t="s">
        <v>1811</v>
      </c>
      <c r="B1176" s="119"/>
      <c r="C1176" s="120"/>
      <c r="D1176" s="99"/>
    </row>
    <row r="1177" spans="1:4" ht="21" customHeight="1">
      <c r="A1177" s="98" t="s">
        <v>1812</v>
      </c>
      <c r="B1177" s="119"/>
      <c r="C1177" s="120"/>
      <c r="D1177" s="99"/>
    </row>
    <row r="1178" spans="1:4" ht="21" customHeight="1">
      <c r="A1178" s="98" t="s">
        <v>1813</v>
      </c>
      <c r="B1178" s="119"/>
      <c r="C1178" s="120"/>
      <c r="D1178" s="99"/>
    </row>
    <row r="1179" spans="1:4" ht="21" customHeight="1">
      <c r="A1179" s="98" t="s">
        <v>1814</v>
      </c>
      <c r="B1179" s="119"/>
      <c r="C1179" s="120"/>
      <c r="D1179" s="99"/>
    </row>
    <row r="1180" spans="1:4" ht="21" customHeight="1">
      <c r="A1180" s="98" t="s">
        <v>1815</v>
      </c>
      <c r="B1180" s="119"/>
      <c r="C1180" s="120"/>
      <c r="D1180" s="99"/>
    </row>
    <row r="1181" spans="1:4" ht="21" customHeight="1">
      <c r="A1181" s="98" t="s">
        <v>1816</v>
      </c>
      <c r="B1181" s="119"/>
      <c r="C1181" s="120"/>
      <c r="D1181" s="99"/>
    </row>
    <row r="1182" spans="1:4" ht="21" customHeight="1">
      <c r="A1182" s="98" t="s">
        <v>1817</v>
      </c>
      <c r="B1182" s="119"/>
      <c r="C1182" s="120"/>
      <c r="D1182" s="99"/>
    </row>
    <row r="1183" spans="1:4" ht="21" customHeight="1">
      <c r="A1183" s="98" t="s">
        <v>1818</v>
      </c>
      <c r="B1183" s="119"/>
      <c r="C1183" s="120"/>
      <c r="D1183" s="99"/>
    </row>
    <row r="1184" spans="1:4" ht="21" customHeight="1">
      <c r="A1184" s="98" t="s">
        <v>1819</v>
      </c>
      <c r="B1184" s="119"/>
      <c r="C1184" s="120"/>
      <c r="D1184" s="99"/>
    </row>
    <row r="1185" spans="1:4" ht="21" customHeight="1">
      <c r="A1185" s="98" t="s">
        <v>1820</v>
      </c>
      <c r="B1185" s="119"/>
      <c r="C1185" s="120"/>
      <c r="D1185" s="99"/>
    </row>
    <row r="1186" spans="1:4" ht="21" customHeight="1">
      <c r="A1186" s="98" t="s">
        <v>1821</v>
      </c>
      <c r="B1186" s="119"/>
      <c r="C1186" s="120"/>
      <c r="D1186" s="99"/>
    </row>
    <row r="1187" spans="1:4" ht="21" customHeight="1">
      <c r="A1187" s="98" t="s">
        <v>1822</v>
      </c>
      <c r="B1187" s="119"/>
      <c r="C1187" s="120"/>
      <c r="D1187" s="99"/>
    </row>
    <row r="1188" spans="1:4" ht="21" customHeight="1">
      <c r="A1188" s="98" t="s">
        <v>1546</v>
      </c>
      <c r="B1188" s="119"/>
      <c r="C1188" s="120"/>
      <c r="D1188" s="99"/>
    </row>
    <row r="1189" spans="1:4" ht="21" customHeight="1">
      <c r="A1189" s="98" t="s">
        <v>1823</v>
      </c>
      <c r="B1189" s="119"/>
      <c r="C1189" s="120"/>
      <c r="D1189" s="99"/>
    </row>
    <row r="1190" spans="1:4" ht="21" customHeight="1">
      <c r="A1190" s="98" t="s">
        <v>1824</v>
      </c>
      <c r="B1190" s="119"/>
      <c r="C1190" s="120">
        <f>SUM(C1191:C1198)</f>
        <v>0</v>
      </c>
      <c r="D1190" s="99"/>
    </row>
    <row r="1191" spans="1:4" ht="21" customHeight="1">
      <c r="A1191" s="98" t="s">
        <v>1530</v>
      </c>
      <c r="B1191" s="119"/>
      <c r="C1191" s="120"/>
      <c r="D1191" s="99"/>
    </row>
    <row r="1192" spans="1:4" ht="21" customHeight="1">
      <c r="A1192" s="98" t="s">
        <v>1531</v>
      </c>
      <c r="B1192" s="119"/>
      <c r="C1192" s="120"/>
      <c r="D1192" s="99"/>
    </row>
    <row r="1193" spans="1:4" ht="21" customHeight="1">
      <c r="A1193" s="98" t="s">
        <v>1532</v>
      </c>
      <c r="B1193" s="119"/>
      <c r="C1193" s="120"/>
      <c r="D1193" s="99"/>
    </row>
    <row r="1194" spans="1:4" ht="21" customHeight="1">
      <c r="A1194" s="98" t="s">
        <v>1825</v>
      </c>
      <c r="B1194" s="119"/>
      <c r="C1194" s="120"/>
      <c r="D1194" s="99"/>
    </row>
    <row r="1195" spans="1:4" ht="21" customHeight="1">
      <c r="A1195" s="98" t="s">
        <v>1826</v>
      </c>
      <c r="B1195" s="119"/>
      <c r="C1195" s="120"/>
      <c r="D1195" s="99"/>
    </row>
    <row r="1196" spans="1:4" ht="21" customHeight="1">
      <c r="A1196" s="98" t="s">
        <v>1827</v>
      </c>
      <c r="B1196" s="119"/>
      <c r="C1196" s="120"/>
      <c r="D1196" s="99"/>
    </row>
    <row r="1197" spans="1:4" ht="21" customHeight="1">
      <c r="A1197" s="98" t="s">
        <v>1546</v>
      </c>
      <c r="B1197" s="119"/>
      <c r="C1197" s="120"/>
      <c r="D1197" s="99"/>
    </row>
    <row r="1198" spans="1:4" ht="21" customHeight="1">
      <c r="A1198" s="98" t="s">
        <v>1828</v>
      </c>
      <c r="B1198" s="119"/>
      <c r="C1198" s="120"/>
      <c r="D1198" s="99"/>
    </row>
    <row r="1199" spans="1:4" ht="21" customHeight="1">
      <c r="A1199" s="98" t="s">
        <v>1829</v>
      </c>
      <c r="B1199" s="119"/>
      <c r="C1199" s="120">
        <f>SUM(C1200:C1211)</f>
        <v>0</v>
      </c>
      <c r="D1199" s="99"/>
    </row>
    <row r="1200" spans="1:4" ht="21" customHeight="1">
      <c r="A1200" s="98" t="s">
        <v>1530</v>
      </c>
      <c r="B1200" s="119"/>
      <c r="C1200" s="120"/>
      <c r="D1200" s="99"/>
    </row>
    <row r="1201" spans="1:4" ht="21" customHeight="1">
      <c r="A1201" s="98" t="s">
        <v>1531</v>
      </c>
      <c r="B1201" s="119"/>
      <c r="C1201" s="120"/>
      <c r="D1201" s="99"/>
    </row>
    <row r="1202" spans="1:4" ht="21" customHeight="1">
      <c r="A1202" s="98" t="s">
        <v>1532</v>
      </c>
      <c r="B1202" s="119"/>
      <c r="C1202" s="120"/>
      <c r="D1202" s="99"/>
    </row>
    <row r="1203" spans="1:4" ht="21" customHeight="1">
      <c r="A1203" s="98" t="s">
        <v>1830</v>
      </c>
      <c r="B1203" s="119"/>
      <c r="C1203" s="120"/>
      <c r="D1203" s="99"/>
    </row>
    <row r="1204" spans="1:4" ht="21" customHeight="1">
      <c r="A1204" s="98" t="s">
        <v>1831</v>
      </c>
      <c r="B1204" s="119"/>
      <c r="C1204" s="120"/>
      <c r="D1204" s="99"/>
    </row>
    <row r="1205" spans="1:4" ht="21" customHeight="1">
      <c r="A1205" s="98" t="s">
        <v>1832</v>
      </c>
      <c r="B1205" s="119"/>
      <c r="C1205" s="120"/>
      <c r="D1205" s="99"/>
    </row>
    <row r="1206" spans="1:4" ht="21" customHeight="1">
      <c r="A1206" s="98" t="s">
        <v>1833</v>
      </c>
      <c r="B1206" s="119"/>
      <c r="C1206" s="120"/>
      <c r="D1206" s="99"/>
    </row>
    <row r="1207" spans="1:4" ht="21" customHeight="1">
      <c r="A1207" s="98" t="s">
        <v>1834</v>
      </c>
      <c r="B1207" s="119"/>
      <c r="C1207" s="120"/>
      <c r="D1207" s="99"/>
    </row>
    <row r="1208" spans="1:4" ht="21" customHeight="1">
      <c r="A1208" s="98" t="s">
        <v>1835</v>
      </c>
      <c r="B1208" s="119"/>
      <c r="C1208" s="120"/>
      <c r="D1208" s="99"/>
    </row>
    <row r="1209" spans="1:4" ht="21" customHeight="1">
      <c r="A1209" s="98" t="s">
        <v>1836</v>
      </c>
      <c r="B1209" s="119"/>
      <c r="C1209" s="120"/>
      <c r="D1209" s="99"/>
    </row>
    <row r="1210" spans="1:4" ht="21" customHeight="1">
      <c r="A1210" s="98" t="s">
        <v>1837</v>
      </c>
      <c r="B1210" s="119"/>
      <c r="C1210" s="120"/>
      <c r="D1210" s="99"/>
    </row>
    <row r="1211" spans="1:4" ht="21" customHeight="1">
      <c r="A1211" s="98" t="s">
        <v>1838</v>
      </c>
      <c r="B1211" s="119"/>
      <c r="C1211" s="120"/>
      <c r="D1211" s="99"/>
    </row>
    <row r="1212" spans="1:4" ht="21" customHeight="1">
      <c r="A1212" s="98" t="s">
        <v>1839</v>
      </c>
      <c r="B1212" s="119">
        <v>68</v>
      </c>
      <c r="C1212" s="120">
        <f>SUM(C1213:C1226)</f>
        <v>74</v>
      </c>
      <c r="D1212" s="99">
        <f>C1212/B1212</f>
        <v>1.088235294117647</v>
      </c>
    </row>
    <row r="1213" spans="1:4" ht="21" customHeight="1">
      <c r="A1213" s="98" t="s">
        <v>1530</v>
      </c>
      <c r="B1213" s="119">
        <v>46</v>
      </c>
      <c r="C1213" s="120"/>
      <c r="D1213" s="99">
        <f>C1213/B1213</f>
        <v>0</v>
      </c>
    </row>
    <row r="1214" spans="1:4" ht="21" customHeight="1">
      <c r="A1214" s="98" t="s">
        <v>1531</v>
      </c>
      <c r="B1214" s="119"/>
      <c r="C1214" s="120"/>
      <c r="D1214" s="99"/>
    </row>
    <row r="1215" spans="1:4" ht="21" customHeight="1">
      <c r="A1215" s="98" t="s">
        <v>1532</v>
      </c>
      <c r="B1215" s="119"/>
      <c r="C1215" s="120"/>
      <c r="D1215" s="99"/>
    </row>
    <row r="1216" spans="1:4" ht="21" customHeight="1">
      <c r="A1216" s="98" t="s">
        <v>1840</v>
      </c>
      <c r="B1216" s="119">
        <v>22</v>
      </c>
      <c r="C1216" s="120">
        <v>24</v>
      </c>
      <c r="D1216" s="99">
        <f>C1216/B1216</f>
        <v>1.0909090909090908</v>
      </c>
    </row>
    <row r="1217" spans="1:4" ht="21" customHeight="1">
      <c r="A1217" s="98" t="s">
        <v>1841</v>
      </c>
      <c r="B1217" s="119"/>
      <c r="C1217" s="120"/>
      <c r="D1217" s="99"/>
    </row>
    <row r="1218" spans="1:4" ht="21" customHeight="1">
      <c r="A1218" s="98" t="s">
        <v>1842</v>
      </c>
      <c r="B1218" s="119"/>
      <c r="C1218" s="120"/>
      <c r="D1218" s="99"/>
    </row>
    <row r="1219" spans="1:4" ht="21" customHeight="1">
      <c r="A1219" s="98" t="s">
        <v>1843</v>
      </c>
      <c r="B1219" s="119"/>
      <c r="C1219" s="120"/>
      <c r="D1219" s="99"/>
    </row>
    <row r="1220" spans="1:4" ht="21" customHeight="1">
      <c r="A1220" s="98" t="s">
        <v>1844</v>
      </c>
      <c r="B1220" s="119"/>
      <c r="C1220" s="120">
        <v>50</v>
      </c>
      <c r="D1220" s="99"/>
    </row>
    <row r="1221" spans="1:4" ht="21" customHeight="1">
      <c r="A1221" s="98" t="s">
        <v>1845</v>
      </c>
      <c r="B1221" s="119"/>
      <c r="C1221" s="120"/>
      <c r="D1221" s="99"/>
    </row>
    <row r="1222" spans="1:4" ht="21" customHeight="1">
      <c r="A1222" s="98" t="s">
        <v>1846</v>
      </c>
      <c r="B1222" s="119"/>
      <c r="C1222" s="120"/>
      <c r="D1222" s="99"/>
    </row>
    <row r="1223" spans="1:4" ht="21" customHeight="1">
      <c r="A1223" s="98" t="s">
        <v>1847</v>
      </c>
      <c r="B1223" s="119"/>
      <c r="C1223" s="120"/>
      <c r="D1223" s="99"/>
    </row>
    <row r="1224" spans="1:4" ht="21" customHeight="1">
      <c r="A1224" s="98" t="s">
        <v>1848</v>
      </c>
      <c r="B1224" s="119"/>
      <c r="C1224" s="120"/>
      <c r="D1224" s="99"/>
    </row>
    <row r="1225" spans="1:4" ht="21" customHeight="1">
      <c r="A1225" s="98" t="s">
        <v>1849</v>
      </c>
      <c r="B1225" s="119"/>
      <c r="C1225" s="120"/>
      <c r="D1225" s="99"/>
    </row>
    <row r="1226" spans="1:4" ht="21" customHeight="1">
      <c r="A1226" s="98" t="s">
        <v>1850</v>
      </c>
      <c r="B1226" s="119"/>
      <c r="C1226" s="120"/>
      <c r="D1226" s="99"/>
    </row>
    <row r="1227" spans="1:4" ht="21" customHeight="1">
      <c r="A1227" s="98" t="s">
        <v>1851</v>
      </c>
      <c r="B1227" s="119"/>
      <c r="C1227" s="120"/>
      <c r="D1227" s="99"/>
    </row>
    <row r="1228" spans="1:4" ht="21" customHeight="1">
      <c r="A1228" s="94" t="s">
        <v>1852</v>
      </c>
      <c r="B1228" s="116">
        <v>8592</v>
      </c>
      <c r="C1228" s="117">
        <f>SUM(C1229,C1238,C1242)</f>
        <v>8600</v>
      </c>
      <c r="D1228" s="96">
        <f>C1228/B1228</f>
        <v>1.000931098696462</v>
      </c>
    </row>
    <row r="1229" spans="1:4" ht="21" customHeight="1">
      <c r="A1229" s="98" t="s">
        <v>1853</v>
      </c>
      <c r="B1229" s="119">
        <v>2065</v>
      </c>
      <c r="C1229" s="120">
        <f>SUM(C1230:C1237)</f>
        <v>1900</v>
      </c>
      <c r="D1229" s="99">
        <f>C1229/B1229</f>
        <v>0.9200968523002422</v>
      </c>
    </row>
    <row r="1230" spans="1:4" ht="21" customHeight="1">
      <c r="A1230" s="98" t="s">
        <v>1854</v>
      </c>
      <c r="B1230" s="119"/>
      <c r="C1230" s="120">
        <v>32</v>
      </c>
      <c r="D1230" s="99"/>
    </row>
    <row r="1231" spans="1:4" ht="21" customHeight="1">
      <c r="A1231" s="98" t="s">
        <v>1855</v>
      </c>
      <c r="B1231" s="119"/>
      <c r="C1231" s="120"/>
      <c r="D1231" s="99"/>
    </row>
    <row r="1232" spans="1:4" ht="21" customHeight="1">
      <c r="A1232" s="98" t="s">
        <v>1856</v>
      </c>
      <c r="B1232" s="119"/>
      <c r="C1232" s="120"/>
      <c r="D1232" s="99"/>
    </row>
    <row r="1233" spans="1:4" ht="21" customHeight="1">
      <c r="A1233" s="98" t="s">
        <v>1857</v>
      </c>
      <c r="B1233" s="119"/>
      <c r="C1233" s="120"/>
      <c r="D1233" s="99"/>
    </row>
    <row r="1234" spans="1:4" ht="21" customHeight="1">
      <c r="A1234" s="98" t="s">
        <v>1858</v>
      </c>
      <c r="B1234" s="119">
        <v>439</v>
      </c>
      <c r="C1234" s="120">
        <v>450</v>
      </c>
      <c r="D1234" s="99">
        <f aca="true" t="shared" si="5" ref="D1234:D1239">C1234/B1234</f>
        <v>1.0250569476082005</v>
      </c>
    </row>
    <row r="1235" spans="1:4" ht="21" customHeight="1">
      <c r="A1235" s="98" t="s">
        <v>1859</v>
      </c>
      <c r="B1235" s="119">
        <v>200</v>
      </c>
      <c r="C1235" s="120">
        <v>200</v>
      </c>
      <c r="D1235" s="99">
        <f t="shared" si="5"/>
        <v>1</v>
      </c>
    </row>
    <row r="1236" spans="1:4" ht="21" customHeight="1">
      <c r="A1236" s="98" t="s">
        <v>1860</v>
      </c>
      <c r="B1236" s="119">
        <v>484</v>
      </c>
      <c r="C1236" s="120">
        <v>518</v>
      </c>
      <c r="D1236" s="99">
        <f t="shared" si="5"/>
        <v>1.0702479338842976</v>
      </c>
    </row>
    <row r="1237" spans="1:4" ht="21" customHeight="1">
      <c r="A1237" s="98" t="s">
        <v>1861</v>
      </c>
      <c r="B1237" s="119">
        <v>942</v>
      </c>
      <c r="C1237" s="120">
        <v>700</v>
      </c>
      <c r="D1237" s="99">
        <f t="shared" si="5"/>
        <v>0.7430997876857749</v>
      </c>
    </row>
    <row r="1238" spans="1:4" ht="21" customHeight="1">
      <c r="A1238" s="98" t="s">
        <v>1862</v>
      </c>
      <c r="B1238" s="119">
        <v>6527</v>
      </c>
      <c r="C1238" s="120">
        <f>SUM(C1239:C1241)</f>
        <v>6700</v>
      </c>
      <c r="D1238" s="99">
        <f t="shared" si="5"/>
        <v>1.0265052857361727</v>
      </c>
    </row>
    <row r="1239" spans="1:4" ht="21" customHeight="1">
      <c r="A1239" s="98" t="s">
        <v>1863</v>
      </c>
      <c r="B1239" s="119">
        <v>6527</v>
      </c>
      <c r="C1239" s="120">
        <v>6700</v>
      </c>
      <c r="D1239" s="99">
        <f t="shared" si="5"/>
        <v>1.0265052857361727</v>
      </c>
    </row>
    <row r="1240" spans="1:4" ht="21" customHeight="1">
      <c r="A1240" s="98" t="s">
        <v>1864</v>
      </c>
      <c r="B1240" s="119"/>
      <c r="C1240" s="120"/>
      <c r="D1240" s="99"/>
    </row>
    <row r="1241" spans="1:4" ht="21" customHeight="1">
      <c r="A1241" s="98" t="s">
        <v>1865</v>
      </c>
      <c r="B1241" s="119"/>
      <c r="C1241" s="120"/>
      <c r="D1241" s="99"/>
    </row>
    <row r="1242" spans="1:4" ht="21" customHeight="1">
      <c r="A1242" s="98" t="s">
        <v>1866</v>
      </c>
      <c r="B1242" s="119"/>
      <c r="C1242" s="120">
        <f>SUM(C1243:C1245)</f>
        <v>0</v>
      </c>
      <c r="D1242" s="99"/>
    </row>
    <row r="1243" spans="1:4" ht="21" customHeight="1">
      <c r="A1243" s="98" t="s">
        <v>1867</v>
      </c>
      <c r="B1243" s="119"/>
      <c r="C1243" s="120"/>
      <c r="D1243" s="99"/>
    </row>
    <row r="1244" spans="1:4" ht="21" customHeight="1">
      <c r="A1244" s="98" t="s">
        <v>1868</v>
      </c>
      <c r="B1244" s="119"/>
      <c r="C1244" s="120"/>
      <c r="D1244" s="99"/>
    </row>
    <row r="1245" spans="1:4" ht="21" customHeight="1">
      <c r="A1245" s="98" t="s">
        <v>1869</v>
      </c>
      <c r="B1245" s="119"/>
      <c r="C1245" s="120"/>
      <c r="D1245" s="99"/>
    </row>
    <row r="1246" spans="1:4" ht="21" customHeight="1">
      <c r="A1246" s="94" t="s">
        <v>1870</v>
      </c>
      <c r="B1246" s="116">
        <v>385</v>
      </c>
      <c r="C1246" s="117">
        <f>SUM(C1247,C1262,C1276,C1281,C1287)</f>
        <v>390</v>
      </c>
      <c r="D1246" s="96">
        <f>C1246/B1246</f>
        <v>1.0129870129870129</v>
      </c>
    </row>
    <row r="1247" spans="1:4" ht="21" customHeight="1">
      <c r="A1247" s="98" t="s">
        <v>1871</v>
      </c>
      <c r="B1247" s="119">
        <v>284</v>
      </c>
      <c r="C1247" s="120">
        <f>SUM(C1248:C1261)</f>
        <v>284</v>
      </c>
      <c r="D1247" s="99">
        <f>C1247/B1247</f>
        <v>1</v>
      </c>
    </row>
    <row r="1248" spans="1:4" ht="21" customHeight="1">
      <c r="A1248" s="98" t="s">
        <v>1530</v>
      </c>
      <c r="B1248" s="119">
        <v>181</v>
      </c>
      <c r="C1248" s="120">
        <v>174</v>
      </c>
      <c r="D1248" s="99">
        <f>C1248/B1248</f>
        <v>0.9613259668508287</v>
      </c>
    </row>
    <row r="1249" spans="1:4" ht="21" customHeight="1">
      <c r="A1249" s="98" t="s">
        <v>1531</v>
      </c>
      <c r="B1249" s="119"/>
      <c r="C1249" s="120"/>
      <c r="D1249" s="99"/>
    </row>
    <row r="1250" spans="1:4" ht="21" customHeight="1">
      <c r="A1250" s="98" t="s">
        <v>1532</v>
      </c>
      <c r="B1250" s="119"/>
      <c r="C1250" s="120"/>
      <c r="D1250" s="99"/>
    </row>
    <row r="1251" spans="1:4" ht="21" customHeight="1">
      <c r="A1251" s="98" t="s">
        <v>1872</v>
      </c>
      <c r="B1251" s="119"/>
      <c r="C1251" s="120"/>
      <c r="D1251" s="99"/>
    </row>
    <row r="1252" spans="1:4" ht="21" customHeight="1">
      <c r="A1252" s="98" t="s">
        <v>1873</v>
      </c>
      <c r="B1252" s="119"/>
      <c r="C1252" s="120"/>
      <c r="D1252" s="99"/>
    </row>
    <row r="1253" spans="1:4" ht="21" customHeight="1">
      <c r="A1253" s="98" t="s">
        <v>1874</v>
      </c>
      <c r="B1253" s="119"/>
      <c r="C1253" s="120"/>
      <c r="D1253" s="99"/>
    </row>
    <row r="1254" spans="1:4" ht="21" customHeight="1">
      <c r="A1254" s="98" t="s">
        <v>1875</v>
      </c>
      <c r="B1254" s="119"/>
      <c r="C1254" s="120"/>
      <c r="D1254" s="99"/>
    </row>
    <row r="1255" spans="1:4" ht="21" customHeight="1">
      <c r="A1255" s="98" t="s">
        <v>1876</v>
      </c>
      <c r="B1255" s="119">
        <v>103</v>
      </c>
      <c r="C1255" s="120">
        <v>110</v>
      </c>
      <c r="D1255" s="99">
        <f>C1255/B1255</f>
        <v>1.0679611650485437</v>
      </c>
    </row>
    <row r="1256" spans="1:4" ht="21" customHeight="1">
      <c r="A1256" s="98" t="s">
        <v>1877</v>
      </c>
      <c r="B1256" s="119"/>
      <c r="C1256" s="120"/>
      <c r="D1256" s="99"/>
    </row>
    <row r="1257" spans="1:4" ht="21" customHeight="1">
      <c r="A1257" s="98" t="s">
        <v>1878</v>
      </c>
      <c r="B1257" s="119"/>
      <c r="C1257" s="120"/>
      <c r="D1257" s="99"/>
    </row>
    <row r="1258" spans="1:4" ht="21" customHeight="1">
      <c r="A1258" s="98" t="s">
        <v>1879</v>
      </c>
      <c r="B1258" s="119"/>
      <c r="C1258" s="120"/>
      <c r="D1258" s="99"/>
    </row>
    <row r="1259" spans="1:4" ht="21" customHeight="1">
      <c r="A1259" s="98" t="s">
        <v>1880</v>
      </c>
      <c r="B1259" s="119"/>
      <c r="C1259" s="120"/>
      <c r="D1259" s="99"/>
    </row>
    <row r="1260" spans="1:4" ht="21" customHeight="1">
      <c r="A1260" s="98" t="s">
        <v>1546</v>
      </c>
      <c r="B1260" s="119"/>
      <c r="C1260" s="120"/>
      <c r="D1260" s="99"/>
    </row>
    <row r="1261" spans="1:4" ht="21" customHeight="1">
      <c r="A1261" s="98" t="s">
        <v>1881</v>
      </c>
      <c r="B1261" s="119"/>
      <c r="C1261" s="120"/>
      <c r="D1261" s="99"/>
    </row>
    <row r="1262" spans="1:4" ht="21" customHeight="1">
      <c r="A1262" s="98" t="s">
        <v>1882</v>
      </c>
      <c r="B1262" s="119"/>
      <c r="C1262" s="120">
        <f>SUM(C1263:C1275)</f>
        <v>0</v>
      </c>
      <c r="D1262" s="99"/>
    </row>
    <row r="1263" spans="1:4" ht="21" customHeight="1">
      <c r="A1263" s="98" t="s">
        <v>1530</v>
      </c>
      <c r="B1263" s="119"/>
      <c r="C1263" s="120"/>
      <c r="D1263" s="99"/>
    </row>
    <row r="1264" spans="1:4" ht="21" customHeight="1">
      <c r="A1264" s="98" t="s">
        <v>1531</v>
      </c>
      <c r="B1264" s="119"/>
      <c r="C1264" s="120"/>
      <c r="D1264" s="99"/>
    </row>
    <row r="1265" spans="1:4" ht="21" customHeight="1">
      <c r="A1265" s="98" t="s">
        <v>1532</v>
      </c>
      <c r="B1265" s="119"/>
      <c r="C1265" s="120"/>
      <c r="D1265" s="99"/>
    </row>
    <row r="1266" spans="1:4" ht="21" customHeight="1">
      <c r="A1266" s="98" t="s">
        <v>1883</v>
      </c>
      <c r="B1266" s="119"/>
      <c r="C1266" s="120"/>
      <c r="D1266" s="99"/>
    </row>
    <row r="1267" spans="1:4" ht="21" customHeight="1">
      <c r="A1267" s="98" t="s">
        <v>1884</v>
      </c>
      <c r="B1267" s="119"/>
      <c r="C1267" s="120"/>
      <c r="D1267" s="99"/>
    </row>
    <row r="1268" spans="1:4" ht="21" customHeight="1">
      <c r="A1268" s="98" t="s">
        <v>1885</v>
      </c>
      <c r="B1268" s="119"/>
      <c r="C1268" s="120"/>
      <c r="D1268" s="99"/>
    </row>
    <row r="1269" spans="1:4" ht="21" customHeight="1">
      <c r="A1269" s="98" t="s">
        <v>1886</v>
      </c>
      <c r="B1269" s="119"/>
      <c r="C1269" s="120"/>
      <c r="D1269" s="99"/>
    </row>
    <row r="1270" spans="1:4" ht="21" customHeight="1">
      <c r="A1270" s="98" t="s">
        <v>1887</v>
      </c>
      <c r="B1270" s="119"/>
      <c r="C1270" s="120"/>
      <c r="D1270" s="99"/>
    </row>
    <row r="1271" spans="1:4" ht="21" customHeight="1">
      <c r="A1271" s="98" t="s">
        <v>1888</v>
      </c>
      <c r="B1271" s="119"/>
      <c r="C1271" s="120"/>
      <c r="D1271" s="99"/>
    </row>
    <row r="1272" spans="1:4" ht="21" customHeight="1">
      <c r="A1272" s="98" t="s">
        <v>1889</v>
      </c>
      <c r="B1272" s="119"/>
      <c r="C1272" s="120"/>
      <c r="D1272" s="99"/>
    </row>
    <row r="1273" spans="1:4" ht="21" customHeight="1">
      <c r="A1273" s="98" t="s">
        <v>1890</v>
      </c>
      <c r="B1273" s="119"/>
      <c r="C1273" s="120"/>
      <c r="D1273" s="99"/>
    </row>
    <row r="1274" spans="1:4" ht="21" customHeight="1">
      <c r="A1274" s="98" t="s">
        <v>1546</v>
      </c>
      <c r="B1274" s="119"/>
      <c r="C1274" s="120"/>
      <c r="D1274" s="99"/>
    </row>
    <row r="1275" spans="1:4" ht="21" customHeight="1">
      <c r="A1275" s="98" t="s">
        <v>1891</v>
      </c>
      <c r="B1275" s="119"/>
      <c r="C1275" s="120"/>
      <c r="D1275" s="99"/>
    </row>
    <row r="1276" spans="1:4" ht="21" customHeight="1">
      <c r="A1276" s="98" t="s">
        <v>1892</v>
      </c>
      <c r="B1276" s="119"/>
      <c r="C1276" s="120">
        <f>SUM(C1277:C1280)</f>
        <v>0</v>
      </c>
      <c r="D1276" s="99"/>
    </row>
    <row r="1277" spans="1:4" ht="21" customHeight="1">
      <c r="A1277" s="98" t="s">
        <v>1893</v>
      </c>
      <c r="B1277" s="119"/>
      <c r="C1277" s="120"/>
      <c r="D1277" s="99"/>
    </row>
    <row r="1278" spans="1:4" ht="21" customHeight="1">
      <c r="A1278" s="98" t="s">
        <v>1894</v>
      </c>
      <c r="B1278" s="119"/>
      <c r="C1278" s="120"/>
      <c r="D1278" s="99"/>
    </row>
    <row r="1279" spans="1:4" ht="21" customHeight="1">
      <c r="A1279" s="98" t="s">
        <v>1895</v>
      </c>
      <c r="B1279" s="119"/>
      <c r="C1279" s="120"/>
      <c r="D1279" s="99"/>
    </row>
    <row r="1280" spans="1:4" ht="21" customHeight="1">
      <c r="A1280" s="98" t="s">
        <v>1896</v>
      </c>
      <c r="B1280" s="119"/>
      <c r="C1280" s="120"/>
      <c r="D1280" s="99"/>
    </row>
    <row r="1281" spans="1:4" ht="21" customHeight="1">
      <c r="A1281" s="98" t="s">
        <v>1897</v>
      </c>
      <c r="B1281" s="119">
        <v>69</v>
      </c>
      <c r="C1281" s="120">
        <f>SUM(C1282:C1286)</f>
        <v>20</v>
      </c>
      <c r="D1281" s="99">
        <f>C1281/B1281</f>
        <v>0.2898550724637681</v>
      </c>
    </row>
    <row r="1282" spans="1:4" ht="21" customHeight="1">
      <c r="A1282" s="98" t="s">
        <v>1898</v>
      </c>
      <c r="B1282" s="119"/>
      <c r="C1282" s="120">
        <v>20</v>
      </c>
      <c r="D1282" s="99"/>
    </row>
    <row r="1283" spans="1:4" ht="21" customHeight="1">
      <c r="A1283" s="98" t="s">
        <v>1899</v>
      </c>
      <c r="B1283" s="119"/>
      <c r="C1283" s="120"/>
      <c r="D1283" s="99"/>
    </row>
    <row r="1284" spans="1:4" ht="21" customHeight="1">
      <c r="A1284" s="98" t="s">
        <v>1900</v>
      </c>
      <c r="B1284" s="119">
        <v>69</v>
      </c>
      <c r="C1284" s="120"/>
      <c r="D1284" s="99"/>
    </row>
    <row r="1285" spans="1:4" ht="21" customHeight="1">
      <c r="A1285" s="98" t="s">
        <v>1901</v>
      </c>
      <c r="B1285" s="119"/>
      <c r="C1285" s="120"/>
      <c r="D1285" s="99"/>
    </row>
    <row r="1286" spans="1:4" ht="21" customHeight="1">
      <c r="A1286" s="98" t="s">
        <v>1902</v>
      </c>
      <c r="B1286" s="119"/>
      <c r="C1286" s="120"/>
      <c r="D1286" s="99"/>
    </row>
    <row r="1287" spans="1:4" ht="21" customHeight="1">
      <c r="A1287" s="98" t="s">
        <v>1903</v>
      </c>
      <c r="B1287" s="119">
        <v>32</v>
      </c>
      <c r="C1287" s="120">
        <f>SUM(C1288:C1298)</f>
        <v>86</v>
      </c>
      <c r="D1287" s="99">
        <f>C1287/B1287</f>
        <v>2.6875</v>
      </c>
    </row>
    <row r="1288" spans="1:4" ht="21" customHeight="1">
      <c r="A1288" s="98" t="s">
        <v>1904</v>
      </c>
      <c r="B1288" s="119"/>
      <c r="C1288" s="120"/>
      <c r="D1288" s="99"/>
    </row>
    <row r="1289" spans="1:4" ht="21" customHeight="1">
      <c r="A1289" s="98" t="s">
        <v>1905</v>
      </c>
      <c r="B1289" s="119"/>
      <c r="C1289" s="120"/>
      <c r="D1289" s="99"/>
    </row>
    <row r="1290" spans="1:4" ht="21" customHeight="1">
      <c r="A1290" s="98" t="s">
        <v>1906</v>
      </c>
      <c r="B1290" s="119"/>
      <c r="C1290" s="120"/>
      <c r="D1290" s="99"/>
    </row>
    <row r="1291" spans="1:4" ht="21" customHeight="1">
      <c r="A1291" s="98" t="s">
        <v>1907</v>
      </c>
      <c r="B1291" s="119"/>
      <c r="C1291" s="120">
        <v>26</v>
      </c>
      <c r="D1291" s="99"/>
    </row>
    <row r="1292" spans="1:4" ht="21" customHeight="1">
      <c r="A1292" s="98" t="s">
        <v>1908</v>
      </c>
      <c r="B1292" s="119"/>
      <c r="C1292" s="120"/>
      <c r="D1292" s="99"/>
    </row>
    <row r="1293" spans="1:4" ht="21" customHeight="1">
      <c r="A1293" s="98" t="s">
        <v>1909</v>
      </c>
      <c r="B1293" s="119"/>
      <c r="C1293" s="120"/>
      <c r="D1293" s="99"/>
    </row>
    <row r="1294" spans="1:4" ht="21" customHeight="1">
      <c r="A1294" s="98" t="s">
        <v>1910</v>
      </c>
      <c r="B1294" s="119"/>
      <c r="C1294" s="120"/>
      <c r="D1294" s="99"/>
    </row>
    <row r="1295" spans="1:4" ht="21" customHeight="1">
      <c r="A1295" s="98" t="s">
        <v>1911</v>
      </c>
      <c r="B1295" s="119"/>
      <c r="C1295" s="120"/>
      <c r="D1295" s="99"/>
    </row>
    <row r="1296" spans="1:4" ht="21" customHeight="1">
      <c r="A1296" s="98" t="s">
        <v>1912</v>
      </c>
      <c r="B1296" s="119">
        <v>32</v>
      </c>
      <c r="C1296" s="120">
        <v>60</v>
      </c>
      <c r="D1296" s="99">
        <f>C1296/B1296</f>
        <v>1.875</v>
      </c>
    </row>
    <row r="1297" spans="1:4" ht="21" customHeight="1">
      <c r="A1297" s="98" t="s">
        <v>1913</v>
      </c>
      <c r="B1297" s="119"/>
      <c r="C1297" s="120"/>
      <c r="D1297" s="99"/>
    </row>
    <row r="1298" spans="1:4" ht="21" customHeight="1">
      <c r="A1298" s="98" t="s">
        <v>1914</v>
      </c>
      <c r="B1298" s="119"/>
      <c r="C1298" s="120"/>
      <c r="D1298" s="99"/>
    </row>
    <row r="1299" spans="1:4" ht="21" customHeight="1">
      <c r="A1299" s="94" t="s">
        <v>1915</v>
      </c>
      <c r="B1299" s="116"/>
      <c r="C1299" s="117"/>
      <c r="D1299" s="96"/>
    </row>
    <row r="1300" spans="1:4" ht="21" customHeight="1">
      <c r="A1300" s="94" t="s">
        <v>1916</v>
      </c>
      <c r="B1300" s="116">
        <v>220</v>
      </c>
      <c r="C1300" s="117">
        <f>SUM(C1301)</f>
        <v>700</v>
      </c>
      <c r="D1300" s="96">
        <f>C1300/B1300</f>
        <v>3.1818181818181817</v>
      </c>
    </row>
    <row r="1301" spans="1:4" ht="21" customHeight="1">
      <c r="A1301" s="98" t="s">
        <v>1917</v>
      </c>
      <c r="B1301" s="119">
        <v>220</v>
      </c>
      <c r="C1301" s="120">
        <f>SUM(C1302:C1305)</f>
        <v>700</v>
      </c>
      <c r="D1301" s="99">
        <f>C1301/B1301</f>
        <v>3.1818181818181817</v>
      </c>
    </row>
    <row r="1302" spans="1:4" ht="21" customHeight="1">
      <c r="A1302" s="98" t="s">
        <v>1918</v>
      </c>
      <c r="B1302" s="119">
        <v>220</v>
      </c>
      <c r="C1302" s="120">
        <v>700</v>
      </c>
      <c r="D1302" s="99">
        <f>C1302/B1302</f>
        <v>3.1818181818181817</v>
      </c>
    </row>
    <row r="1303" spans="1:4" ht="21" customHeight="1">
      <c r="A1303" s="98" t="s">
        <v>1919</v>
      </c>
      <c r="B1303" s="119"/>
      <c r="C1303" s="120"/>
      <c r="D1303" s="99"/>
    </row>
    <row r="1304" spans="1:4" ht="21" customHeight="1">
      <c r="A1304" s="98" t="s">
        <v>1920</v>
      </c>
      <c r="B1304" s="119"/>
      <c r="C1304" s="120"/>
      <c r="D1304" s="99"/>
    </row>
    <row r="1305" spans="1:4" ht="21" customHeight="1">
      <c r="A1305" s="98" t="s">
        <v>1921</v>
      </c>
      <c r="B1305" s="119"/>
      <c r="C1305" s="120"/>
      <c r="D1305" s="99"/>
    </row>
    <row r="1306" spans="1:4" ht="21" customHeight="1">
      <c r="A1306" s="94" t="s">
        <v>1922</v>
      </c>
      <c r="B1306" s="116">
        <v>14</v>
      </c>
      <c r="C1306" s="117">
        <f>C1307</f>
        <v>0</v>
      </c>
      <c r="D1306" s="96">
        <f>C1306/B1306</f>
        <v>0</v>
      </c>
    </row>
    <row r="1307" spans="1:4" ht="21" customHeight="1">
      <c r="A1307" s="98" t="s">
        <v>1923</v>
      </c>
      <c r="B1307" s="119">
        <v>14</v>
      </c>
      <c r="C1307" s="120"/>
      <c r="D1307" s="99">
        <f>C1307/B1307</f>
        <v>0</v>
      </c>
    </row>
    <row r="1308" spans="1:4" ht="21" customHeight="1">
      <c r="A1308" s="94" t="s">
        <v>1924</v>
      </c>
      <c r="B1308" s="116"/>
      <c r="C1308" s="117">
        <f>C1309+C1310</f>
        <v>0</v>
      </c>
      <c r="D1308" s="96"/>
    </row>
    <row r="1309" spans="1:4" ht="21" customHeight="1">
      <c r="A1309" s="98" t="s">
        <v>1925</v>
      </c>
      <c r="B1309" s="119"/>
      <c r="C1309" s="120"/>
      <c r="D1309" s="99"/>
    </row>
    <row r="1310" spans="1:4" ht="21" customHeight="1">
      <c r="A1310" s="98" t="s">
        <v>1926</v>
      </c>
      <c r="B1310" s="119"/>
      <c r="C1310" s="120"/>
      <c r="D1310" s="99"/>
    </row>
    <row r="1311" spans="1:4" ht="21" customHeight="1">
      <c r="A1311" s="98"/>
      <c r="B1311" s="119"/>
      <c r="C1311" s="98"/>
      <c r="D1311" s="99"/>
    </row>
    <row r="1312" spans="1:4" ht="21" customHeight="1">
      <c r="A1312" s="98"/>
      <c r="B1312" s="119"/>
      <c r="C1312" s="98"/>
      <c r="D1312" s="99"/>
    </row>
    <row r="1313" spans="1:4" ht="21" customHeight="1">
      <c r="A1313" s="90" t="s">
        <v>115</v>
      </c>
      <c r="B1313" s="98">
        <f>B4+B257+B260+B272+B391+B445+B501+B550+B666+B737+B810+B830+B960+B1024+B1098+B1125+B1140+B1150+B1228+B1246+B1300+B1306</f>
        <v>264676</v>
      </c>
      <c r="C1313" s="98">
        <f>C4+C257+C260+C272+C391+C445+C501+C550+C666+C737+C810+C830+C960+C1024+C1098+C1125+C1140+C1150+C1228+C1246+C1300+C1306</f>
        <v>268500</v>
      </c>
      <c r="D1313" s="99">
        <f>C1313/B1313</f>
        <v>1.0144478532243195</v>
      </c>
    </row>
  </sheetData>
  <sheetProtection/>
  <mergeCells count="1">
    <mergeCell ref="A1:D1"/>
  </mergeCells>
  <printOptions horizontalCentered="1"/>
  <pageMargins left="0.7513888888888889" right="0.7513888888888889" top="0.8027777777777778" bottom="0.6048611111111111" header="0.5111111111111111" footer="0.511111111111111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314"/>
  <sheetViews>
    <sheetView workbookViewId="0" topLeftCell="A164">
      <selection activeCell="H171" sqref="H171"/>
    </sheetView>
  </sheetViews>
  <sheetFormatPr defaultColWidth="9.00390625" defaultRowHeight="14.25"/>
  <cols>
    <col min="1" max="1" width="46.125" style="0" customWidth="1"/>
    <col min="2" max="4" width="10.50390625" style="0" customWidth="1"/>
  </cols>
  <sheetData>
    <row r="1" spans="1:4" ht="20.25">
      <c r="A1" s="89" t="s">
        <v>1927</v>
      </c>
      <c r="B1" s="89"/>
      <c r="C1" s="89"/>
      <c r="D1" s="89"/>
    </row>
    <row r="2" spans="1:4" ht="14.25">
      <c r="A2" s="41"/>
      <c r="B2" s="41"/>
      <c r="C2" s="24"/>
      <c r="D2" s="42" t="s">
        <v>62</v>
      </c>
    </row>
    <row r="3" spans="1:4" ht="27">
      <c r="A3" s="90" t="s">
        <v>1417</v>
      </c>
      <c r="B3" s="91" t="s">
        <v>1418</v>
      </c>
      <c r="C3" s="90" t="s">
        <v>1419</v>
      </c>
      <c r="D3" s="92" t="s">
        <v>1420</v>
      </c>
    </row>
    <row r="4" spans="1:4" s="88" customFormat="1" ht="19.5" customHeight="1">
      <c r="A4" s="93" t="s">
        <v>1421</v>
      </c>
      <c r="B4" s="94">
        <v>28692</v>
      </c>
      <c r="C4" s="95">
        <f>C5+C17+C26+C37+C49+C60+C71+C83+C92+C106+C116+C125+C136+C150+C157+C165+C171+C178+C185+C192+C201+C207+C215+C221+C227+C233+C250</f>
        <v>31600</v>
      </c>
      <c r="D4" s="96">
        <f>C4/B4</f>
        <v>1.1013522933221804</v>
      </c>
    </row>
    <row r="5" spans="1:4" s="88" customFormat="1" ht="19.5" customHeight="1">
      <c r="A5" s="97" t="s">
        <v>293</v>
      </c>
      <c r="B5" s="98">
        <v>780</v>
      </c>
      <c r="C5" s="98">
        <f>SUM(C6:C16)</f>
        <v>536</v>
      </c>
      <c r="D5" s="99">
        <f>C5/B5</f>
        <v>0.6871794871794872</v>
      </c>
    </row>
    <row r="6" spans="1:4" s="88" customFormat="1" ht="19.5" customHeight="1">
      <c r="A6" s="97" t="s">
        <v>294</v>
      </c>
      <c r="B6" s="98">
        <v>682</v>
      </c>
      <c r="C6" s="98">
        <v>491</v>
      </c>
      <c r="D6" s="99">
        <f>C6/B6</f>
        <v>0.7199413489736071</v>
      </c>
    </row>
    <row r="7" spans="1:4" s="88" customFormat="1" ht="19.5" customHeight="1">
      <c r="A7" s="97" t="s">
        <v>295</v>
      </c>
      <c r="B7" s="98"/>
      <c r="C7" s="98"/>
      <c r="D7" s="99"/>
    </row>
    <row r="8" spans="1:4" s="88" customFormat="1" ht="19.5" customHeight="1">
      <c r="A8" s="100" t="s">
        <v>296</v>
      </c>
      <c r="B8" s="98"/>
      <c r="C8" s="98"/>
      <c r="D8" s="99"/>
    </row>
    <row r="9" spans="1:4" s="88" customFormat="1" ht="19.5" customHeight="1">
      <c r="A9" s="100" t="s">
        <v>297</v>
      </c>
      <c r="B9" s="98">
        <v>50</v>
      </c>
      <c r="C9" s="98">
        <v>45</v>
      </c>
      <c r="D9" s="99">
        <f>C9/B9</f>
        <v>0.9</v>
      </c>
    </row>
    <row r="10" spans="1:4" s="88" customFormat="1" ht="19.5" customHeight="1">
      <c r="A10" s="100" t="s">
        <v>298</v>
      </c>
      <c r="B10" s="98"/>
      <c r="C10" s="98"/>
      <c r="D10" s="99"/>
    </row>
    <row r="11" spans="1:4" s="88" customFormat="1" ht="19.5" customHeight="1">
      <c r="A11" s="101" t="s">
        <v>299</v>
      </c>
      <c r="B11" s="98"/>
      <c r="C11" s="98"/>
      <c r="D11" s="99"/>
    </row>
    <row r="12" spans="1:4" s="88" customFormat="1" ht="19.5" customHeight="1">
      <c r="A12" s="101" t="s">
        <v>300</v>
      </c>
      <c r="B12" s="98"/>
      <c r="C12" s="98"/>
      <c r="D12" s="99"/>
    </row>
    <row r="13" spans="1:4" s="88" customFormat="1" ht="19.5" customHeight="1">
      <c r="A13" s="101" t="s">
        <v>301</v>
      </c>
      <c r="B13" s="98"/>
      <c r="C13" s="98"/>
      <c r="D13" s="99"/>
    </row>
    <row r="14" spans="1:4" s="88" customFormat="1" ht="19.5" customHeight="1">
      <c r="A14" s="101" t="s">
        <v>302</v>
      </c>
      <c r="B14" s="98"/>
      <c r="C14" s="98"/>
      <c r="D14" s="99"/>
    </row>
    <row r="15" spans="1:4" s="88" customFormat="1" ht="19.5" customHeight="1">
      <c r="A15" s="101" t="s">
        <v>303</v>
      </c>
      <c r="B15" s="98"/>
      <c r="C15" s="98"/>
      <c r="D15" s="99"/>
    </row>
    <row r="16" spans="1:4" s="88" customFormat="1" ht="19.5" customHeight="1">
      <c r="A16" s="101" t="s">
        <v>304</v>
      </c>
      <c r="B16" s="98">
        <v>48</v>
      </c>
      <c r="C16" s="98"/>
      <c r="D16" s="99">
        <f>C16/B16</f>
        <v>0</v>
      </c>
    </row>
    <row r="17" spans="1:4" s="88" customFormat="1" ht="19.5" customHeight="1">
      <c r="A17" s="97" t="s">
        <v>305</v>
      </c>
      <c r="B17" s="98">
        <v>335</v>
      </c>
      <c r="C17" s="98">
        <f>SUM(C18:C25)</f>
        <v>368</v>
      </c>
      <c r="D17" s="99">
        <f>C17/B17</f>
        <v>1.0985074626865672</v>
      </c>
    </row>
    <row r="18" spans="1:4" s="88" customFormat="1" ht="19.5" customHeight="1">
      <c r="A18" s="97" t="s">
        <v>294</v>
      </c>
      <c r="B18" s="98">
        <v>316</v>
      </c>
      <c r="C18" s="98">
        <v>333</v>
      </c>
      <c r="D18" s="99">
        <f>C18/B18</f>
        <v>1.0537974683544304</v>
      </c>
    </row>
    <row r="19" spans="1:4" s="88" customFormat="1" ht="19.5" customHeight="1">
      <c r="A19" s="97" t="s">
        <v>295</v>
      </c>
      <c r="B19" s="98"/>
      <c r="C19" s="98"/>
      <c r="D19" s="99"/>
    </row>
    <row r="20" spans="1:4" s="88" customFormat="1" ht="19.5" customHeight="1">
      <c r="A20" s="100" t="s">
        <v>296</v>
      </c>
      <c r="B20" s="98"/>
      <c r="C20" s="98"/>
      <c r="D20" s="99"/>
    </row>
    <row r="21" spans="1:4" s="88" customFormat="1" ht="19.5" customHeight="1">
      <c r="A21" s="100" t="s">
        <v>306</v>
      </c>
      <c r="B21" s="98">
        <v>15</v>
      </c>
      <c r="C21" s="98">
        <v>35</v>
      </c>
      <c r="D21" s="99">
        <f>C21/B21</f>
        <v>2.3333333333333335</v>
      </c>
    </row>
    <row r="22" spans="1:4" s="88" customFormat="1" ht="19.5" customHeight="1">
      <c r="A22" s="100" t="s">
        <v>307</v>
      </c>
      <c r="B22" s="98"/>
      <c r="C22" s="98"/>
      <c r="D22" s="99"/>
    </row>
    <row r="23" spans="1:4" s="88" customFormat="1" ht="19.5" customHeight="1">
      <c r="A23" s="100" t="s">
        <v>308</v>
      </c>
      <c r="B23" s="98"/>
      <c r="C23" s="98"/>
      <c r="D23" s="99"/>
    </row>
    <row r="24" spans="1:4" s="88" customFormat="1" ht="19.5" customHeight="1">
      <c r="A24" s="100" t="s">
        <v>303</v>
      </c>
      <c r="B24" s="98"/>
      <c r="C24" s="98"/>
      <c r="D24" s="99"/>
    </row>
    <row r="25" spans="1:4" s="88" customFormat="1" ht="19.5" customHeight="1">
      <c r="A25" s="100" t="s">
        <v>309</v>
      </c>
      <c r="B25" s="98">
        <v>4</v>
      </c>
      <c r="C25" s="98"/>
      <c r="D25" s="99">
        <f>C25/B25</f>
        <v>0</v>
      </c>
    </row>
    <row r="26" spans="1:4" s="88" customFormat="1" ht="19.5" customHeight="1">
      <c r="A26" s="97" t="s">
        <v>310</v>
      </c>
      <c r="B26" s="98">
        <v>13476</v>
      </c>
      <c r="C26" s="98">
        <f>SUM(C27:C36)</f>
        <v>17257</v>
      </c>
      <c r="D26" s="99">
        <f>C26/B26</f>
        <v>1.2805728702879193</v>
      </c>
    </row>
    <row r="27" spans="1:4" s="88" customFormat="1" ht="19.5" customHeight="1">
      <c r="A27" s="97" t="s">
        <v>294</v>
      </c>
      <c r="B27" s="98">
        <v>9667</v>
      </c>
      <c r="C27" s="98">
        <v>14570</v>
      </c>
      <c r="D27" s="99">
        <f>C27/B27</f>
        <v>1.5071894072618186</v>
      </c>
    </row>
    <row r="28" spans="1:4" s="88" customFormat="1" ht="19.5" customHeight="1">
      <c r="A28" s="97" t="s">
        <v>295</v>
      </c>
      <c r="B28" s="98">
        <v>1761</v>
      </c>
      <c r="C28" s="98"/>
      <c r="D28" s="99">
        <f>C28/B28</f>
        <v>0</v>
      </c>
    </row>
    <row r="29" spans="1:4" s="88" customFormat="1" ht="19.5" customHeight="1">
      <c r="A29" s="100" t="s">
        <v>296</v>
      </c>
      <c r="B29" s="98">
        <v>722</v>
      </c>
      <c r="C29" s="98">
        <v>366</v>
      </c>
      <c r="D29" s="99">
        <f>C29/B29</f>
        <v>0.5069252077562327</v>
      </c>
    </row>
    <row r="30" spans="1:4" s="88" customFormat="1" ht="19.5" customHeight="1">
      <c r="A30" s="100" t="s">
        <v>311</v>
      </c>
      <c r="B30" s="98"/>
      <c r="C30" s="98"/>
      <c r="D30" s="99"/>
    </row>
    <row r="31" spans="1:4" s="88" customFormat="1" ht="19.5" customHeight="1">
      <c r="A31" s="100" t="s">
        <v>312</v>
      </c>
      <c r="B31" s="98">
        <v>10</v>
      </c>
      <c r="C31" s="98"/>
      <c r="D31" s="99">
        <f>C31/B31</f>
        <v>0</v>
      </c>
    </row>
    <row r="32" spans="1:4" s="88" customFormat="1" ht="19.5" customHeight="1">
      <c r="A32" s="102" t="s">
        <v>313</v>
      </c>
      <c r="B32" s="98">
        <v>407</v>
      </c>
      <c r="C32" s="98">
        <v>1331</v>
      </c>
      <c r="D32" s="99">
        <f>C32/B32</f>
        <v>3.27027027027027</v>
      </c>
    </row>
    <row r="33" spans="1:4" s="88" customFormat="1" ht="19.5" customHeight="1">
      <c r="A33" s="97" t="s">
        <v>314</v>
      </c>
      <c r="B33" s="98">
        <v>261</v>
      </c>
      <c r="C33" s="98">
        <v>280</v>
      </c>
      <c r="D33" s="99">
        <f>C33/B33</f>
        <v>1.0727969348659003</v>
      </c>
    </row>
    <row r="34" spans="1:4" s="88" customFormat="1" ht="19.5" customHeight="1">
      <c r="A34" s="100" t="s">
        <v>315</v>
      </c>
      <c r="B34" s="98"/>
      <c r="C34" s="98"/>
      <c r="D34" s="99"/>
    </row>
    <row r="35" spans="1:4" s="88" customFormat="1" ht="19.5" customHeight="1">
      <c r="A35" s="100" t="s">
        <v>303</v>
      </c>
      <c r="B35" s="98">
        <v>19</v>
      </c>
      <c r="C35" s="98"/>
      <c r="D35" s="99">
        <f>C35/B35</f>
        <v>0</v>
      </c>
    </row>
    <row r="36" spans="1:4" s="88" customFormat="1" ht="19.5" customHeight="1">
      <c r="A36" s="100" t="s">
        <v>1422</v>
      </c>
      <c r="B36" s="98">
        <v>629</v>
      </c>
      <c r="C36" s="98">
        <v>710</v>
      </c>
      <c r="D36" s="99">
        <f>C36/B36</f>
        <v>1.1287758346581875</v>
      </c>
    </row>
    <row r="37" spans="1:4" s="88" customFormat="1" ht="19.5" customHeight="1">
      <c r="A37" s="97" t="s">
        <v>317</v>
      </c>
      <c r="B37" s="98">
        <v>1281</v>
      </c>
      <c r="C37" s="98">
        <f>SUM(C38:C48)</f>
        <v>1524</v>
      </c>
      <c r="D37" s="99">
        <f>C37/B37</f>
        <v>1.189695550351288</v>
      </c>
    </row>
    <row r="38" spans="1:4" s="88" customFormat="1" ht="19.5" customHeight="1">
      <c r="A38" s="97" t="s">
        <v>294</v>
      </c>
      <c r="B38" s="98">
        <v>110</v>
      </c>
      <c r="C38" s="98">
        <v>211</v>
      </c>
      <c r="D38" s="99">
        <f>C38/B38</f>
        <v>1.9181818181818182</v>
      </c>
    </row>
    <row r="39" spans="1:4" s="88" customFormat="1" ht="19.5" customHeight="1">
      <c r="A39" s="97" t="s">
        <v>295</v>
      </c>
      <c r="B39" s="98"/>
      <c r="C39" s="98"/>
      <c r="D39" s="99"/>
    </row>
    <row r="40" spans="1:4" s="88" customFormat="1" ht="19.5" customHeight="1">
      <c r="A40" s="100" t="s">
        <v>296</v>
      </c>
      <c r="B40" s="98"/>
      <c r="C40" s="98"/>
      <c r="D40" s="99"/>
    </row>
    <row r="41" spans="1:4" s="88" customFormat="1" ht="19.5" customHeight="1">
      <c r="A41" s="100" t="s">
        <v>318</v>
      </c>
      <c r="B41" s="98">
        <v>180</v>
      </c>
      <c r="C41" s="98"/>
      <c r="D41" s="99"/>
    </row>
    <row r="42" spans="1:4" s="88" customFormat="1" ht="19.5" customHeight="1">
      <c r="A42" s="100" t="s">
        <v>319</v>
      </c>
      <c r="B42" s="98"/>
      <c r="C42" s="98"/>
      <c r="D42" s="99"/>
    </row>
    <row r="43" spans="1:4" s="88" customFormat="1" ht="19.5" customHeight="1">
      <c r="A43" s="97" t="s">
        <v>320</v>
      </c>
      <c r="B43" s="98">
        <v>610</v>
      </c>
      <c r="C43" s="98"/>
      <c r="D43" s="99"/>
    </row>
    <row r="44" spans="1:4" s="88" customFormat="1" ht="19.5" customHeight="1">
      <c r="A44" s="97" t="s">
        <v>321</v>
      </c>
      <c r="B44" s="98"/>
      <c r="C44" s="98"/>
      <c r="D44" s="99"/>
    </row>
    <row r="45" spans="1:4" s="88" customFormat="1" ht="19.5" customHeight="1">
      <c r="A45" s="97" t="s">
        <v>322</v>
      </c>
      <c r="B45" s="98">
        <v>224</v>
      </c>
      <c r="C45" s="98">
        <v>233</v>
      </c>
      <c r="D45" s="99">
        <f>C45/B45</f>
        <v>1.0401785714285714</v>
      </c>
    </row>
    <row r="46" spans="1:4" s="88" customFormat="1" ht="19.5" customHeight="1">
      <c r="A46" s="97" t="s">
        <v>1423</v>
      </c>
      <c r="B46" s="98"/>
      <c r="C46" s="98"/>
      <c r="D46" s="99"/>
    </row>
    <row r="47" spans="1:4" s="88" customFormat="1" ht="19.5" customHeight="1">
      <c r="A47" s="97" t="s">
        <v>303</v>
      </c>
      <c r="B47" s="98">
        <v>157</v>
      </c>
      <c r="C47" s="98">
        <v>180</v>
      </c>
      <c r="D47" s="99">
        <f>C47/B47</f>
        <v>1.1464968152866242</v>
      </c>
    </row>
    <row r="48" spans="1:4" s="88" customFormat="1" ht="19.5" customHeight="1">
      <c r="A48" s="100" t="s">
        <v>323</v>
      </c>
      <c r="B48" s="98"/>
      <c r="C48" s="98">
        <v>900</v>
      </c>
      <c r="D48" s="99"/>
    </row>
    <row r="49" spans="1:4" s="88" customFormat="1" ht="19.5" customHeight="1">
      <c r="A49" s="100" t="s">
        <v>324</v>
      </c>
      <c r="B49" s="98">
        <v>414</v>
      </c>
      <c r="C49" s="98">
        <f>SUM(C50:C59)</f>
        <v>423</v>
      </c>
      <c r="D49" s="99">
        <f>C49/B49</f>
        <v>1.0217391304347827</v>
      </c>
    </row>
    <row r="50" spans="1:4" s="88" customFormat="1" ht="19.5" customHeight="1">
      <c r="A50" s="100" t="s">
        <v>294</v>
      </c>
      <c r="B50" s="98">
        <v>128</v>
      </c>
      <c r="C50" s="98">
        <v>90</v>
      </c>
      <c r="D50" s="99">
        <f>C50/B50</f>
        <v>0.703125</v>
      </c>
    </row>
    <row r="51" spans="1:4" s="88" customFormat="1" ht="19.5" customHeight="1">
      <c r="A51" s="101" t="s">
        <v>295</v>
      </c>
      <c r="B51" s="98"/>
      <c r="C51" s="98"/>
      <c r="D51" s="99"/>
    </row>
    <row r="52" spans="1:4" s="88" customFormat="1" ht="19.5" customHeight="1">
      <c r="A52" s="97" t="s">
        <v>296</v>
      </c>
      <c r="B52" s="98"/>
      <c r="C52" s="98"/>
      <c r="D52" s="99"/>
    </row>
    <row r="53" spans="1:4" s="88" customFormat="1" ht="19.5" customHeight="1">
      <c r="A53" s="97" t="s">
        <v>325</v>
      </c>
      <c r="B53" s="98"/>
      <c r="C53" s="98"/>
      <c r="D53" s="99"/>
    </row>
    <row r="54" spans="1:4" s="88" customFormat="1" ht="19.5" customHeight="1">
      <c r="A54" s="97" t="s">
        <v>326</v>
      </c>
      <c r="B54" s="98">
        <v>20</v>
      </c>
      <c r="C54" s="98">
        <v>20</v>
      </c>
      <c r="D54" s="99">
        <f>C54/B54</f>
        <v>1</v>
      </c>
    </row>
    <row r="55" spans="1:4" s="88" customFormat="1" ht="19.5" customHeight="1">
      <c r="A55" s="100" t="s">
        <v>327</v>
      </c>
      <c r="B55" s="98"/>
      <c r="C55" s="98"/>
      <c r="D55" s="99"/>
    </row>
    <row r="56" spans="1:4" s="88" customFormat="1" ht="19.5" customHeight="1">
      <c r="A56" s="100" t="s">
        <v>328</v>
      </c>
      <c r="B56" s="98">
        <v>50</v>
      </c>
      <c r="C56" s="98">
        <v>60</v>
      </c>
      <c r="D56" s="99">
        <f>C56/B56</f>
        <v>1.2</v>
      </c>
    </row>
    <row r="57" spans="1:4" s="88" customFormat="1" ht="19.5" customHeight="1">
      <c r="A57" s="100" t="s">
        <v>329</v>
      </c>
      <c r="B57" s="98"/>
      <c r="C57" s="98">
        <v>20</v>
      </c>
      <c r="D57" s="99"/>
    </row>
    <row r="58" spans="1:4" s="88" customFormat="1" ht="19.5" customHeight="1">
      <c r="A58" s="97" t="s">
        <v>303</v>
      </c>
      <c r="B58" s="98">
        <v>216</v>
      </c>
      <c r="C58" s="98">
        <v>233</v>
      </c>
      <c r="D58" s="99">
        <f>C58/B58</f>
        <v>1.0787037037037037</v>
      </c>
    </row>
    <row r="59" spans="1:4" s="88" customFormat="1" ht="19.5" customHeight="1">
      <c r="A59" s="100" t="s">
        <v>330</v>
      </c>
      <c r="B59" s="98"/>
      <c r="C59" s="98"/>
      <c r="D59" s="99"/>
    </row>
    <row r="60" spans="1:4" s="88" customFormat="1" ht="19.5" customHeight="1">
      <c r="A60" s="102" t="s">
        <v>331</v>
      </c>
      <c r="B60" s="98">
        <v>3372</v>
      </c>
      <c r="C60" s="98">
        <f>SUM(C61:C70)</f>
        <v>2645</v>
      </c>
      <c r="D60" s="99">
        <f>C60/B60</f>
        <v>0.7844009489916963</v>
      </c>
    </row>
    <row r="61" spans="1:4" s="88" customFormat="1" ht="19.5" customHeight="1">
      <c r="A61" s="100" t="s">
        <v>294</v>
      </c>
      <c r="B61" s="98">
        <v>991</v>
      </c>
      <c r="C61" s="98">
        <v>298</v>
      </c>
      <c r="D61" s="99">
        <f>C61/B61</f>
        <v>0.3007063572149344</v>
      </c>
    </row>
    <row r="62" spans="1:4" s="88" customFormat="1" ht="19.5" customHeight="1">
      <c r="A62" s="101" t="s">
        <v>295</v>
      </c>
      <c r="B62" s="98"/>
      <c r="C62" s="98"/>
      <c r="D62" s="99"/>
    </row>
    <row r="63" spans="1:4" s="88" customFormat="1" ht="19.5" customHeight="1">
      <c r="A63" s="101" t="s">
        <v>296</v>
      </c>
      <c r="B63" s="98">
        <v>314</v>
      </c>
      <c r="C63" s="98"/>
      <c r="D63" s="99"/>
    </row>
    <row r="64" spans="1:4" s="88" customFormat="1" ht="19.5" customHeight="1">
      <c r="A64" s="101" t="s">
        <v>332</v>
      </c>
      <c r="B64" s="98"/>
      <c r="C64" s="98"/>
      <c r="D64" s="99"/>
    </row>
    <row r="65" spans="1:4" s="88" customFormat="1" ht="19.5" customHeight="1">
      <c r="A65" s="101" t="s">
        <v>333</v>
      </c>
      <c r="B65" s="98">
        <v>11</v>
      </c>
      <c r="C65" s="98"/>
      <c r="D65" s="99"/>
    </row>
    <row r="66" spans="1:4" s="88" customFormat="1" ht="19.5" customHeight="1">
      <c r="A66" s="101" t="s">
        <v>334</v>
      </c>
      <c r="B66" s="98"/>
      <c r="C66" s="98"/>
      <c r="D66" s="99"/>
    </row>
    <row r="67" spans="1:4" s="88" customFormat="1" ht="19.5" customHeight="1">
      <c r="A67" s="97" t="s">
        <v>335</v>
      </c>
      <c r="B67" s="98">
        <v>6</v>
      </c>
      <c r="C67" s="98">
        <v>75</v>
      </c>
      <c r="D67" s="99">
        <f aca="true" t="shared" si="0" ref="D67:D72">C67/B67</f>
        <v>12.5</v>
      </c>
    </row>
    <row r="68" spans="1:4" s="88" customFormat="1" ht="19.5" customHeight="1">
      <c r="A68" s="100" t="s">
        <v>336</v>
      </c>
      <c r="B68" s="98">
        <v>147</v>
      </c>
      <c r="C68" s="98">
        <v>140</v>
      </c>
      <c r="D68" s="99">
        <f t="shared" si="0"/>
        <v>0.9523809523809523</v>
      </c>
    </row>
    <row r="69" spans="1:4" s="88" customFormat="1" ht="19.5" customHeight="1">
      <c r="A69" s="100" t="s">
        <v>303</v>
      </c>
      <c r="B69" s="98">
        <v>1803</v>
      </c>
      <c r="C69" s="98">
        <v>2132</v>
      </c>
      <c r="D69" s="99">
        <f t="shared" si="0"/>
        <v>1.1824736550194122</v>
      </c>
    </row>
    <row r="70" spans="1:4" s="88" customFormat="1" ht="19.5" customHeight="1">
      <c r="A70" s="100" t="s">
        <v>337</v>
      </c>
      <c r="B70" s="98">
        <v>100</v>
      </c>
      <c r="C70" s="98"/>
      <c r="D70" s="99">
        <f t="shared" si="0"/>
        <v>0</v>
      </c>
    </row>
    <row r="71" spans="1:4" s="88" customFormat="1" ht="19.5" customHeight="1">
      <c r="A71" s="97" t="s">
        <v>338</v>
      </c>
      <c r="B71" s="98">
        <v>484</v>
      </c>
      <c r="C71" s="98">
        <f>SUM(C72:C82)</f>
        <v>600</v>
      </c>
      <c r="D71" s="99">
        <f t="shared" si="0"/>
        <v>1.2396694214876034</v>
      </c>
    </row>
    <row r="72" spans="1:4" s="88" customFormat="1" ht="19.5" customHeight="1">
      <c r="A72" s="97" t="s">
        <v>294</v>
      </c>
      <c r="B72" s="98">
        <v>484</v>
      </c>
      <c r="C72" s="98">
        <v>600</v>
      </c>
      <c r="D72" s="99">
        <f t="shared" si="0"/>
        <v>1.2396694214876034</v>
      </c>
    </row>
    <row r="73" spans="1:4" s="88" customFormat="1" ht="19.5" customHeight="1">
      <c r="A73" s="97" t="s">
        <v>295</v>
      </c>
      <c r="B73" s="98"/>
      <c r="C73" s="98"/>
      <c r="D73" s="99"/>
    </row>
    <row r="74" spans="1:4" s="88" customFormat="1" ht="19.5" customHeight="1">
      <c r="A74" s="100" t="s">
        <v>296</v>
      </c>
      <c r="B74" s="98"/>
      <c r="C74" s="98"/>
      <c r="D74" s="99"/>
    </row>
    <row r="75" spans="1:4" s="88" customFormat="1" ht="19.5" customHeight="1">
      <c r="A75" s="100" t="s">
        <v>339</v>
      </c>
      <c r="B75" s="98"/>
      <c r="C75" s="98"/>
      <c r="D75" s="99"/>
    </row>
    <row r="76" spans="1:4" s="88" customFormat="1" ht="19.5" customHeight="1">
      <c r="A76" s="100" t="s">
        <v>340</v>
      </c>
      <c r="B76" s="98"/>
      <c r="C76" s="98"/>
      <c r="D76" s="99"/>
    </row>
    <row r="77" spans="1:4" s="88" customFormat="1" ht="19.5" customHeight="1">
      <c r="A77" s="101" t="s">
        <v>341</v>
      </c>
      <c r="B77" s="98"/>
      <c r="C77" s="98"/>
      <c r="D77" s="99"/>
    </row>
    <row r="78" spans="1:4" s="88" customFormat="1" ht="19.5" customHeight="1">
      <c r="A78" s="97" t="s">
        <v>342</v>
      </c>
      <c r="B78" s="98"/>
      <c r="C78" s="98"/>
      <c r="D78" s="99"/>
    </row>
    <row r="79" spans="1:4" s="88" customFormat="1" ht="19.5" customHeight="1">
      <c r="A79" s="97" t="s">
        <v>343</v>
      </c>
      <c r="B79" s="98"/>
      <c r="C79" s="98"/>
      <c r="D79" s="99"/>
    </row>
    <row r="80" spans="1:4" s="88" customFormat="1" ht="19.5" customHeight="1">
      <c r="A80" s="97" t="s">
        <v>335</v>
      </c>
      <c r="B80" s="98"/>
      <c r="C80" s="98"/>
      <c r="D80" s="99"/>
    </row>
    <row r="81" spans="1:4" s="88" customFormat="1" ht="19.5" customHeight="1">
      <c r="A81" s="100" t="s">
        <v>303</v>
      </c>
      <c r="B81" s="98"/>
      <c r="C81" s="98"/>
      <c r="D81" s="99"/>
    </row>
    <row r="82" spans="1:4" s="88" customFormat="1" ht="19.5" customHeight="1">
      <c r="A82" s="100" t="s">
        <v>344</v>
      </c>
      <c r="B82" s="98"/>
      <c r="C82" s="98"/>
      <c r="D82" s="99"/>
    </row>
    <row r="83" spans="1:4" s="88" customFormat="1" ht="19.5" customHeight="1">
      <c r="A83" s="100" t="s">
        <v>345</v>
      </c>
      <c r="B83" s="98">
        <v>335</v>
      </c>
      <c r="C83" s="98">
        <f>SUM(C84:C91)</f>
        <v>672</v>
      </c>
      <c r="D83" s="99">
        <f>C83/B83</f>
        <v>2.005970149253731</v>
      </c>
    </row>
    <row r="84" spans="1:4" s="88" customFormat="1" ht="19.5" customHeight="1">
      <c r="A84" s="97" t="s">
        <v>294</v>
      </c>
      <c r="B84" s="98">
        <v>315</v>
      </c>
      <c r="C84" s="98">
        <v>207</v>
      </c>
      <c r="D84" s="99">
        <f>C84/B84</f>
        <v>0.6571428571428571</v>
      </c>
    </row>
    <row r="85" spans="1:4" s="88" customFormat="1" ht="19.5" customHeight="1">
      <c r="A85" s="97" t="s">
        <v>295</v>
      </c>
      <c r="B85" s="98"/>
      <c r="C85" s="98"/>
      <c r="D85" s="99"/>
    </row>
    <row r="86" spans="1:4" s="88" customFormat="1" ht="19.5" customHeight="1">
      <c r="A86" s="97" t="s">
        <v>296</v>
      </c>
      <c r="B86" s="98"/>
      <c r="C86" s="98"/>
      <c r="D86" s="99"/>
    </row>
    <row r="87" spans="1:4" s="88" customFormat="1" ht="19.5" customHeight="1">
      <c r="A87" s="103" t="s">
        <v>346</v>
      </c>
      <c r="B87" s="98"/>
      <c r="C87" s="98">
        <v>300</v>
      </c>
      <c r="D87" s="99"/>
    </row>
    <row r="88" spans="1:4" s="88" customFormat="1" ht="19.5" customHeight="1">
      <c r="A88" s="100" t="s">
        <v>347</v>
      </c>
      <c r="B88" s="98"/>
      <c r="C88" s="98"/>
      <c r="D88" s="99"/>
    </row>
    <row r="89" spans="1:4" s="88" customFormat="1" ht="19.5" customHeight="1">
      <c r="A89" s="100" t="s">
        <v>335</v>
      </c>
      <c r="B89" s="98"/>
      <c r="C89" s="98"/>
      <c r="D89" s="99"/>
    </row>
    <row r="90" spans="1:4" s="88" customFormat="1" ht="19.5" customHeight="1">
      <c r="A90" s="100" t="s">
        <v>303</v>
      </c>
      <c r="B90" s="98"/>
      <c r="C90" s="98">
        <v>165</v>
      </c>
      <c r="D90" s="99"/>
    </row>
    <row r="91" spans="1:4" s="88" customFormat="1" ht="19.5" customHeight="1">
      <c r="A91" s="101" t="s">
        <v>348</v>
      </c>
      <c r="B91" s="98">
        <v>20</v>
      </c>
      <c r="C91" s="98"/>
      <c r="D91" s="99">
        <f>C91/B91</f>
        <v>0</v>
      </c>
    </row>
    <row r="92" spans="1:4" s="88" customFormat="1" ht="19.5" customHeight="1">
      <c r="A92" s="97" t="s">
        <v>349</v>
      </c>
      <c r="B92" s="98"/>
      <c r="C92" s="98">
        <f>SUM(C93:C105)</f>
        <v>0</v>
      </c>
      <c r="D92" s="99"/>
    </row>
    <row r="93" spans="1:4" s="88" customFormat="1" ht="19.5" customHeight="1">
      <c r="A93" s="97" t="s">
        <v>294</v>
      </c>
      <c r="B93" s="98"/>
      <c r="C93" s="98"/>
      <c r="D93" s="99"/>
    </row>
    <row r="94" spans="1:4" s="88" customFormat="1" ht="19.5" customHeight="1">
      <c r="A94" s="100" t="s">
        <v>295</v>
      </c>
      <c r="B94" s="98"/>
      <c r="C94" s="98"/>
      <c r="D94" s="99"/>
    </row>
    <row r="95" spans="1:4" s="88" customFormat="1" ht="19.5" customHeight="1">
      <c r="A95" s="100" t="s">
        <v>296</v>
      </c>
      <c r="B95" s="98"/>
      <c r="C95" s="98"/>
      <c r="D95" s="99"/>
    </row>
    <row r="96" spans="1:4" s="88" customFormat="1" ht="19.5" customHeight="1">
      <c r="A96" s="100" t="s">
        <v>1424</v>
      </c>
      <c r="B96" s="98"/>
      <c r="C96" s="98"/>
      <c r="D96" s="99"/>
    </row>
    <row r="97" spans="1:4" s="88" customFormat="1" ht="19.5" customHeight="1">
      <c r="A97" s="97" t="s">
        <v>350</v>
      </c>
      <c r="B97" s="98"/>
      <c r="C97" s="98"/>
      <c r="D97" s="99"/>
    </row>
    <row r="98" spans="1:4" s="88" customFormat="1" ht="19.5" customHeight="1">
      <c r="A98" s="97" t="s">
        <v>351</v>
      </c>
      <c r="B98" s="98"/>
      <c r="C98" s="98"/>
      <c r="D98" s="99"/>
    </row>
    <row r="99" spans="1:4" s="88" customFormat="1" ht="19.5" customHeight="1">
      <c r="A99" s="97" t="s">
        <v>335</v>
      </c>
      <c r="B99" s="98"/>
      <c r="C99" s="98"/>
      <c r="D99" s="99"/>
    </row>
    <row r="100" spans="1:4" s="88" customFormat="1" ht="19.5" customHeight="1">
      <c r="A100" s="97" t="s">
        <v>352</v>
      </c>
      <c r="B100" s="98"/>
      <c r="C100" s="98"/>
      <c r="D100" s="99"/>
    </row>
    <row r="101" spans="1:4" s="88" customFormat="1" ht="19.5" customHeight="1">
      <c r="A101" s="97" t="s">
        <v>353</v>
      </c>
      <c r="B101" s="98"/>
      <c r="C101" s="98"/>
      <c r="D101" s="99"/>
    </row>
    <row r="102" spans="1:4" s="88" customFormat="1" ht="19.5" customHeight="1">
      <c r="A102" s="97" t="s">
        <v>354</v>
      </c>
      <c r="B102" s="98"/>
      <c r="C102" s="98"/>
      <c r="D102" s="99"/>
    </row>
    <row r="103" spans="1:4" s="88" customFormat="1" ht="19.5" customHeight="1">
      <c r="A103" s="97" t="s">
        <v>1928</v>
      </c>
      <c r="B103" s="98"/>
      <c r="C103" s="98"/>
      <c r="D103" s="99"/>
    </row>
    <row r="104" spans="1:4" s="88" customFormat="1" ht="19.5" customHeight="1">
      <c r="A104" s="100" t="s">
        <v>303</v>
      </c>
      <c r="B104" s="98"/>
      <c r="C104" s="98"/>
      <c r="D104" s="99"/>
    </row>
    <row r="105" spans="1:4" s="88" customFormat="1" ht="19.5" customHeight="1">
      <c r="A105" s="100" t="s">
        <v>356</v>
      </c>
      <c r="B105" s="98"/>
      <c r="C105" s="98"/>
      <c r="D105" s="99"/>
    </row>
    <row r="106" spans="1:4" s="88" customFormat="1" ht="19.5" customHeight="1">
      <c r="A106" s="100" t="s">
        <v>357</v>
      </c>
      <c r="B106" s="98">
        <v>147</v>
      </c>
      <c r="C106" s="98">
        <f>SUM(C107:C115)</f>
        <v>128</v>
      </c>
      <c r="D106" s="99">
        <f>C106/B106</f>
        <v>0.8707482993197279</v>
      </c>
    </row>
    <row r="107" spans="1:4" s="88" customFormat="1" ht="19.5" customHeight="1">
      <c r="A107" s="100" t="s">
        <v>294</v>
      </c>
      <c r="B107" s="98">
        <v>117</v>
      </c>
      <c r="C107" s="98">
        <v>128</v>
      </c>
      <c r="D107" s="99">
        <f>C107/B107</f>
        <v>1.0940170940170941</v>
      </c>
    </row>
    <row r="108" spans="1:4" s="88" customFormat="1" ht="19.5" customHeight="1">
      <c r="A108" s="97" t="s">
        <v>295</v>
      </c>
      <c r="B108" s="98"/>
      <c r="C108" s="98"/>
      <c r="D108" s="99"/>
    </row>
    <row r="109" spans="1:4" s="88" customFormat="1" ht="19.5" customHeight="1">
      <c r="A109" s="97" t="s">
        <v>296</v>
      </c>
      <c r="B109" s="98"/>
      <c r="C109" s="98"/>
      <c r="D109" s="99"/>
    </row>
    <row r="110" spans="1:4" s="88" customFormat="1" ht="19.5" customHeight="1">
      <c r="A110" s="97" t="s">
        <v>358</v>
      </c>
      <c r="B110" s="98"/>
      <c r="C110" s="98"/>
      <c r="D110" s="99"/>
    </row>
    <row r="111" spans="1:4" s="88" customFormat="1" ht="19.5" customHeight="1">
      <c r="A111" s="100" t="s">
        <v>359</v>
      </c>
      <c r="B111" s="98"/>
      <c r="C111" s="98"/>
      <c r="D111" s="99"/>
    </row>
    <row r="112" spans="1:4" s="88" customFormat="1" ht="19.5" customHeight="1">
      <c r="A112" s="100" t="s">
        <v>360</v>
      </c>
      <c r="B112" s="98"/>
      <c r="C112" s="98"/>
      <c r="D112" s="99"/>
    </row>
    <row r="113" spans="1:4" s="88" customFormat="1" ht="19.5" customHeight="1">
      <c r="A113" s="97" t="s">
        <v>361</v>
      </c>
      <c r="B113" s="98"/>
      <c r="C113" s="98"/>
      <c r="D113" s="99"/>
    </row>
    <row r="114" spans="1:4" s="88" customFormat="1" ht="19.5" customHeight="1">
      <c r="A114" s="103" t="s">
        <v>303</v>
      </c>
      <c r="B114" s="98"/>
      <c r="C114" s="98"/>
      <c r="D114" s="99"/>
    </row>
    <row r="115" spans="1:4" s="88" customFormat="1" ht="19.5" customHeight="1">
      <c r="A115" s="100" t="s">
        <v>362</v>
      </c>
      <c r="B115" s="98">
        <v>30</v>
      </c>
      <c r="C115" s="98"/>
      <c r="D115" s="99">
        <f>C115/B115</f>
        <v>0</v>
      </c>
    </row>
    <row r="116" spans="1:4" s="88" customFormat="1" ht="19.5" customHeight="1">
      <c r="A116" s="104" t="s">
        <v>363</v>
      </c>
      <c r="B116" s="98">
        <v>975</v>
      </c>
      <c r="C116" s="98">
        <f>SUM(C117:C124)</f>
        <v>841</v>
      </c>
      <c r="D116" s="99">
        <f>C116/B116</f>
        <v>0.8625641025641025</v>
      </c>
    </row>
    <row r="117" spans="1:4" s="88" customFormat="1" ht="19.5" customHeight="1">
      <c r="A117" s="97" t="s">
        <v>294</v>
      </c>
      <c r="B117" s="98">
        <v>788</v>
      </c>
      <c r="C117" s="98">
        <v>841</v>
      </c>
      <c r="D117" s="99">
        <f>C117/B117</f>
        <v>1.0672588832487309</v>
      </c>
    </row>
    <row r="118" spans="1:4" s="88" customFormat="1" ht="19.5" customHeight="1">
      <c r="A118" s="97" t="s">
        <v>295</v>
      </c>
      <c r="B118" s="98"/>
      <c r="C118" s="98"/>
      <c r="D118" s="99"/>
    </row>
    <row r="119" spans="1:4" s="88" customFormat="1" ht="19.5" customHeight="1">
      <c r="A119" s="97" t="s">
        <v>296</v>
      </c>
      <c r="B119" s="98"/>
      <c r="C119" s="98"/>
      <c r="D119" s="99"/>
    </row>
    <row r="120" spans="1:4" s="88" customFormat="1" ht="19.5" customHeight="1">
      <c r="A120" s="100" t="s">
        <v>364</v>
      </c>
      <c r="B120" s="98"/>
      <c r="C120" s="98"/>
      <c r="D120" s="99"/>
    </row>
    <row r="121" spans="1:4" s="88" customFormat="1" ht="19.5" customHeight="1">
      <c r="A121" s="100" t="s">
        <v>365</v>
      </c>
      <c r="B121" s="98"/>
      <c r="C121" s="98"/>
      <c r="D121" s="99"/>
    </row>
    <row r="122" spans="1:4" s="88" customFormat="1" ht="19.5" customHeight="1">
      <c r="A122" s="100" t="s">
        <v>366</v>
      </c>
      <c r="B122" s="98"/>
      <c r="C122" s="98"/>
      <c r="D122" s="99"/>
    </row>
    <row r="123" spans="1:4" s="88" customFormat="1" ht="19.5" customHeight="1">
      <c r="A123" s="97" t="s">
        <v>303</v>
      </c>
      <c r="B123" s="98">
        <v>38</v>
      </c>
      <c r="C123" s="98"/>
      <c r="D123" s="99">
        <f>C123/B123</f>
        <v>0</v>
      </c>
    </row>
    <row r="124" spans="1:4" s="88" customFormat="1" ht="19.5" customHeight="1">
      <c r="A124" s="97" t="s">
        <v>367</v>
      </c>
      <c r="B124" s="98">
        <v>149</v>
      </c>
      <c r="C124" s="98"/>
      <c r="D124" s="99">
        <f>C124/B124</f>
        <v>0</v>
      </c>
    </row>
    <row r="125" spans="1:4" s="88" customFormat="1" ht="19.5" customHeight="1">
      <c r="A125" s="101" t="s">
        <v>368</v>
      </c>
      <c r="B125" s="98">
        <v>478</v>
      </c>
      <c r="C125" s="98">
        <f>SUM(C126:C135)</f>
        <v>633</v>
      </c>
      <c r="D125" s="99">
        <f>C125/B125</f>
        <v>1.3242677824267783</v>
      </c>
    </row>
    <row r="126" spans="1:4" s="88" customFormat="1" ht="19.5" customHeight="1">
      <c r="A126" s="97" t="s">
        <v>294</v>
      </c>
      <c r="B126" s="98">
        <v>284</v>
      </c>
      <c r="C126" s="98">
        <v>294</v>
      </c>
      <c r="D126" s="99">
        <f>C126/B126</f>
        <v>1.0352112676056338</v>
      </c>
    </row>
    <row r="127" spans="1:4" s="88" customFormat="1" ht="19.5" customHeight="1">
      <c r="A127" s="97" t="s">
        <v>295</v>
      </c>
      <c r="B127" s="98"/>
      <c r="C127" s="98"/>
      <c r="D127" s="99"/>
    </row>
    <row r="128" spans="1:4" s="88" customFormat="1" ht="19.5" customHeight="1">
      <c r="A128" s="97" t="s">
        <v>296</v>
      </c>
      <c r="B128" s="98"/>
      <c r="C128" s="98"/>
      <c r="D128" s="99"/>
    </row>
    <row r="129" spans="1:4" s="88" customFormat="1" ht="19.5" customHeight="1">
      <c r="A129" s="100" t="s">
        <v>369</v>
      </c>
      <c r="B129" s="98"/>
      <c r="C129" s="98"/>
      <c r="D129" s="99"/>
    </row>
    <row r="130" spans="1:4" s="88" customFormat="1" ht="19.5" customHeight="1">
      <c r="A130" s="100" t="s">
        <v>370</v>
      </c>
      <c r="B130" s="98"/>
      <c r="C130" s="98"/>
      <c r="D130" s="99"/>
    </row>
    <row r="131" spans="1:4" s="88" customFormat="1" ht="19.5" customHeight="1">
      <c r="A131" s="100" t="s">
        <v>371</v>
      </c>
      <c r="B131" s="98"/>
      <c r="C131" s="98"/>
      <c r="D131" s="99"/>
    </row>
    <row r="132" spans="1:4" s="88" customFormat="1" ht="19.5" customHeight="1">
      <c r="A132" s="97" t="s">
        <v>372</v>
      </c>
      <c r="B132" s="98"/>
      <c r="C132" s="98"/>
      <c r="D132" s="99"/>
    </row>
    <row r="133" spans="1:4" s="88" customFormat="1" ht="19.5" customHeight="1">
      <c r="A133" s="97" t="s">
        <v>373</v>
      </c>
      <c r="B133" s="98">
        <v>126</v>
      </c>
      <c r="C133" s="98">
        <v>265</v>
      </c>
      <c r="D133" s="99">
        <f>C133/B133</f>
        <v>2.1031746031746033</v>
      </c>
    </row>
    <row r="134" spans="1:4" s="88" customFormat="1" ht="19.5" customHeight="1">
      <c r="A134" s="97" t="s">
        <v>303</v>
      </c>
      <c r="B134" s="98">
        <v>68</v>
      </c>
      <c r="C134" s="98">
        <v>74</v>
      </c>
      <c r="D134" s="99">
        <f>C134/B134</f>
        <v>1.088235294117647</v>
      </c>
    </row>
    <row r="135" spans="1:4" s="88" customFormat="1" ht="19.5" customHeight="1">
      <c r="A135" s="100" t="s">
        <v>374</v>
      </c>
      <c r="B135" s="98"/>
      <c r="C135" s="98"/>
      <c r="D135" s="99"/>
    </row>
    <row r="136" spans="1:4" s="88" customFormat="1" ht="19.5" customHeight="1">
      <c r="A136" s="100" t="s">
        <v>375</v>
      </c>
      <c r="B136" s="98">
        <v>3</v>
      </c>
      <c r="C136" s="98">
        <f>SUM(C137:C149)</f>
        <v>0</v>
      </c>
      <c r="D136" s="99"/>
    </row>
    <row r="137" spans="1:4" s="88" customFormat="1" ht="19.5" customHeight="1">
      <c r="A137" s="100" t="s">
        <v>294</v>
      </c>
      <c r="B137" s="98"/>
      <c r="C137" s="98"/>
      <c r="D137" s="99"/>
    </row>
    <row r="138" spans="1:4" s="88" customFormat="1" ht="19.5" customHeight="1">
      <c r="A138" s="101" t="s">
        <v>295</v>
      </c>
      <c r="B138" s="98"/>
      <c r="C138" s="98"/>
      <c r="D138" s="99"/>
    </row>
    <row r="139" spans="1:4" s="88" customFormat="1" ht="19.5" customHeight="1">
      <c r="A139" s="97" t="s">
        <v>296</v>
      </c>
      <c r="B139" s="98"/>
      <c r="C139" s="98"/>
      <c r="D139" s="99"/>
    </row>
    <row r="140" spans="1:4" s="88" customFormat="1" ht="19.5" customHeight="1">
      <c r="A140" s="97" t="s">
        <v>376</v>
      </c>
      <c r="B140" s="98"/>
      <c r="C140" s="98"/>
      <c r="D140" s="99"/>
    </row>
    <row r="141" spans="1:4" s="88" customFormat="1" ht="19.5" customHeight="1">
      <c r="A141" s="97" t="s">
        <v>377</v>
      </c>
      <c r="B141" s="98"/>
      <c r="C141" s="98"/>
      <c r="D141" s="99"/>
    </row>
    <row r="142" spans="1:4" s="88" customFormat="1" ht="19.5" customHeight="1">
      <c r="A142" s="103" t="s">
        <v>378</v>
      </c>
      <c r="B142" s="98"/>
      <c r="C142" s="98"/>
      <c r="D142" s="99"/>
    </row>
    <row r="143" spans="1:4" s="88" customFormat="1" ht="19.5" customHeight="1">
      <c r="A143" s="100" t="s">
        <v>379</v>
      </c>
      <c r="B143" s="98"/>
      <c r="C143" s="98"/>
      <c r="D143" s="99"/>
    </row>
    <row r="144" spans="1:4" s="88" customFormat="1" ht="19.5" customHeight="1">
      <c r="A144" s="100" t="s">
        <v>380</v>
      </c>
      <c r="B144" s="98"/>
      <c r="C144" s="98"/>
      <c r="D144" s="99"/>
    </row>
    <row r="145" spans="1:4" s="88" customFormat="1" ht="19.5" customHeight="1">
      <c r="A145" s="97" t="s">
        <v>381</v>
      </c>
      <c r="B145" s="98"/>
      <c r="C145" s="98"/>
      <c r="D145" s="99"/>
    </row>
    <row r="146" spans="1:4" s="88" customFormat="1" ht="19.5" customHeight="1">
      <c r="A146" s="97" t="s">
        <v>382</v>
      </c>
      <c r="B146" s="98"/>
      <c r="C146" s="98"/>
      <c r="D146" s="99"/>
    </row>
    <row r="147" spans="1:4" s="88" customFormat="1" ht="19.5" customHeight="1">
      <c r="A147" s="97" t="s">
        <v>383</v>
      </c>
      <c r="B147" s="98"/>
      <c r="C147" s="98"/>
      <c r="D147" s="99"/>
    </row>
    <row r="148" spans="1:4" s="88" customFormat="1" ht="19.5" customHeight="1">
      <c r="A148" s="97" t="s">
        <v>303</v>
      </c>
      <c r="B148" s="98"/>
      <c r="C148" s="98"/>
      <c r="D148" s="99"/>
    </row>
    <row r="149" spans="1:4" s="88" customFormat="1" ht="19.5" customHeight="1">
      <c r="A149" s="97" t="s">
        <v>384</v>
      </c>
      <c r="B149" s="98">
        <v>3</v>
      </c>
      <c r="C149" s="98"/>
      <c r="D149" s="99"/>
    </row>
    <row r="150" spans="1:4" s="88" customFormat="1" ht="19.5" customHeight="1">
      <c r="A150" s="97" t="s">
        <v>385</v>
      </c>
      <c r="B150" s="98"/>
      <c r="C150" s="98">
        <f>SUM(C151:C156)</f>
        <v>0</v>
      </c>
      <c r="D150" s="99"/>
    </row>
    <row r="151" spans="1:4" s="88" customFormat="1" ht="19.5" customHeight="1">
      <c r="A151" s="97" t="s">
        <v>294</v>
      </c>
      <c r="B151" s="98"/>
      <c r="C151" s="98"/>
      <c r="D151" s="99"/>
    </row>
    <row r="152" spans="1:4" s="88" customFormat="1" ht="19.5" customHeight="1">
      <c r="A152" s="97" t="s">
        <v>295</v>
      </c>
      <c r="B152" s="98"/>
      <c r="C152" s="98"/>
      <c r="D152" s="99"/>
    </row>
    <row r="153" spans="1:4" s="88" customFormat="1" ht="19.5" customHeight="1">
      <c r="A153" s="100" t="s">
        <v>296</v>
      </c>
      <c r="B153" s="98"/>
      <c r="C153" s="98"/>
      <c r="D153" s="99"/>
    </row>
    <row r="154" spans="1:4" s="88" customFormat="1" ht="19.5" customHeight="1">
      <c r="A154" s="100" t="s">
        <v>386</v>
      </c>
      <c r="B154" s="98"/>
      <c r="C154" s="98"/>
      <c r="D154" s="99"/>
    </row>
    <row r="155" spans="1:4" s="88" customFormat="1" ht="19.5" customHeight="1">
      <c r="A155" s="100" t="s">
        <v>303</v>
      </c>
      <c r="B155" s="98"/>
      <c r="C155" s="98"/>
      <c r="D155" s="99"/>
    </row>
    <row r="156" spans="1:4" s="88" customFormat="1" ht="19.5" customHeight="1">
      <c r="A156" s="101" t="s">
        <v>387</v>
      </c>
      <c r="B156" s="98"/>
      <c r="C156" s="98"/>
      <c r="D156" s="99"/>
    </row>
    <row r="157" spans="1:4" s="88" customFormat="1" ht="19.5" customHeight="1">
      <c r="A157" s="97" t="s">
        <v>388</v>
      </c>
      <c r="B157" s="98"/>
      <c r="C157" s="98">
        <f>SUM(C158:C164)</f>
        <v>0</v>
      </c>
      <c r="D157" s="99"/>
    </row>
    <row r="158" spans="1:4" s="88" customFormat="1" ht="19.5" customHeight="1">
      <c r="A158" s="97" t="s">
        <v>294</v>
      </c>
      <c r="B158" s="98"/>
      <c r="C158" s="98"/>
      <c r="D158" s="99"/>
    </row>
    <row r="159" spans="1:4" s="88" customFormat="1" ht="19.5" customHeight="1">
      <c r="A159" s="100" t="s">
        <v>295</v>
      </c>
      <c r="B159" s="98"/>
      <c r="C159" s="98"/>
      <c r="D159" s="99"/>
    </row>
    <row r="160" spans="1:4" s="88" customFormat="1" ht="19.5" customHeight="1">
      <c r="A160" s="100" t="s">
        <v>296</v>
      </c>
      <c r="B160" s="98"/>
      <c r="C160" s="98"/>
      <c r="D160" s="99"/>
    </row>
    <row r="161" spans="1:4" s="88" customFormat="1" ht="19.5" customHeight="1">
      <c r="A161" s="100" t="s">
        <v>389</v>
      </c>
      <c r="B161" s="98"/>
      <c r="C161" s="98"/>
      <c r="D161" s="99"/>
    </row>
    <row r="162" spans="1:4" s="88" customFormat="1" ht="19.5" customHeight="1">
      <c r="A162" s="101" t="s">
        <v>390</v>
      </c>
      <c r="B162" s="98"/>
      <c r="C162" s="98"/>
      <c r="D162" s="99"/>
    </row>
    <row r="163" spans="1:4" s="88" customFormat="1" ht="19.5" customHeight="1">
      <c r="A163" s="97" t="s">
        <v>303</v>
      </c>
      <c r="B163" s="98"/>
      <c r="C163" s="98"/>
      <c r="D163" s="99"/>
    </row>
    <row r="164" spans="1:4" s="88" customFormat="1" ht="19.5" customHeight="1">
      <c r="A164" s="97" t="s">
        <v>391</v>
      </c>
      <c r="B164" s="98"/>
      <c r="C164" s="98"/>
      <c r="D164" s="99"/>
    </row>
    <row r="165" spans="1:4" s="88" customFormat="1" ht="19.5" customHeight="1">
      <c r="A165" s="100" t="s">
        <v>392</v>
      </c>
      <c r="B165" s="98">
        <v>229</v>
      </c>
      <c r="C165" s="98">
        <f>SUM(C166:C170)</f>
        <v>169</v>
      </c>
      <c r="D165" s="99">
        <f>C165/B165</f>
        <v>0.7379912663755459</v>
      </c>
    </row>
    <row r="166" spans="1:4" s="88" customFormat="1" ht="19.5" customHeight="1">
      <c r="A166" s="100" t="s">
        <v>294</v>
      </c>
      <c r="B166" s="98">
        <v>173</v>
      </c>
      <c r="C166" s="98">
        <v>169</v>
      </c>
      <c r="D166" s="99">
        <f>C166/B166</f>
        <v>0.976878612716763</v>
      </c>
    </row>
    <row r="167" spans="1:4" s="88" customFormat="1" ht="19.5" customHeight="1">
      <c r="A167" s="100" t="s">
        <v>295</v>
      </c>
      <c r="B167" s="98"/>
      <c r="C167" s="98"/>
      <c r="D167" s="99"/>
    </row>
    <row r="168" spans="1:4" s="88" customFormat="1" ht="19.5" customHeight="1">
      <c r="A168" s="97" t="s">
        <v>296</v>
      </c>
      <c r="B168" s="98"/>
      <c r="C168" s="98"/>
      <c r="D168" s="99"/>
    </row>
    <row r="169" spans="1:4" s="88" customFormat="1" ht="19.5" customHeight="1">
      <c r="A169" s="102" t="s">
        <v>393</v>
      </c>
      <c r="B169" s="98"/>
      <c r="C169" s="98"/>
      <c r="D169" s="99"/>
    </row>
    <row r="170" spans="1:4" s="88" customFormat="1" ht="19.5" customHeight="1">
      <c r="A170" s="97" t="s">
        <v>394</v>
      </c>
      <c r="B170" s="98">
        <v>56</v>
      </c>
      <c r="C170" s="98"/>
      <c r="D170" s="99">
        <f>C170/B170</f>
        <v>0</v>
      </c>
    </row>
    <row r="171" spans="1:4" s="88" customFormat="1" ht="19.5" customHeight="1">
      <c r="A171" s="100" t="s">
        <v>395</v>
      </c>
      <c r="B171" s="98">
        <v>58</v>
      </c>
      <c r="C171" s="98">
        <f>SUM(C172:C177)</f>
        <v>60</v>
      </c>
      <c r="D171" s="99">
        <f>C171/B171</f>
        <v>1.0344827586206897</v>
      </c>
    </row>
    <row r="172" spans="1:4" s="88" customFormat="1" ht="19.5" customHeight="1">
      <c r="A172" s="100" t="s">
        <v>294</v>
      </c>
      <c r="B172" s="98">
        <v>58</v>
      </c>
      <c r="C172" s="98">
        <v>60</v>
      </c>
      <c r="D172" s="99">
        <f>C172/B172</f>
        <v>1.0344827586206897</v>
      </c>
    </row>
    <row r="173" spans="1:4" s="88" customFormat="1" ht="19.5" customHeight="1">
      <c r="A173" s="100" t="s">
        <v>295</v>
      </c>
      <c r="B173" s="98"/>
      <c r="C173" s="98"/>
      <c r="D173" s="99"/>
    </row>
    <row r="174" spans="1:4" s="88" customFormat="1" ht="19.5" customHeight="1">
      <c r="A174" s="101" t="s">
        <v>296</v>
      </c>
      <c r="B174" s="94"/>
      <c r="C174" s="94"/>
      <c r="D174" s="99"/>
    </row>
    <row r="175" spans="1:4" s="88" customFormat="1" ht="19.5" customHeight="1">
      <c r="A175" s="97" t="s">
        <v>308</v>
      </c>
      <c r="B175" s="98"/>
      <c r="C175" s="98"/>
      <c r="D175" s="99"/>
    </row>
    <row r="176" spans="1:4" s="88" customFormat="1" ht="19.5" customHeight="1">
      <c r="A176" s="97" t="s">
        <v>303</v>
      </c>
      <c r="B176" s="98"/>
      <c r="C176" s="98"/>
      <c r="D176" s="99"/>
    </row>
    <row r="177" spans="1:4" s="88" customFormat="1" ht="19.5" customHeight="1">
      <c r="A177" s="97" t="s">
        <v>396</v>
      </c>
      <c r="B177" s="98"/>
      <c r="C177" s="98"/>
      <c r="D177" s="99"/>
    </row>
    <row r="178" spans="1:4" s="88" customFormat="1" ht="19.5" customHeight="1">
      <c r="A178" s="100" t="s">
        <v>397</v>
      </c>
      <c r="B178" s="98">
        <v>631</v>
      </c>
      <c r="C178" s="98">
        <f>SUM(C179:C184)</f>
        <v>619</v>
      </c>
      <c r="D178" s="99">
        <f aca="true" t="shared" si="1" ref="D178:D196">C178/B178</f>
        <v>0.9809825673534073</v>
      </c>
    </row>
    <row r="179" spans="1:4" s="88" customFormat="1" ht="19.5" customHeight="1">
      <c r="A179" s="100" t="s">
        <v>294</v>
      </c>
      <c r="B179" s="98">
        <v>296</v>
      </c>
      <c r="C179" s="98">
        <v>367</v>
      </c>
      <c r="D179" s="99">
        <f t="shared" si="1"/>
        <v>1.239864864864865</v>
      </c>
    </row>
    <row r="180" spans="1:4" s="88" customFormat="1" ht="19.5" customHeight="1">
      <c r="A180" s="100" t="s">
        <v>295</v>
      </c>
      <c r="B180" s="98">
        <v>148</v>
      </c>
      <c r="C180" s="98"/>
      <c r="D180" s="99">
        <f t="shared" si="1"/>
        <v>0</v>
      </c>
    </row>
    <row r="181" spans="1:4" s="88" customFormat="1" ht="19.5" customHeight="1">
      <c r="A181" s="97" t="s">
        <v>296</v>
      </c>
      <c r="B181" s="98"/>
      <c r="C181" s="98"/>
      <c r="D181" s="99" t="e">
        <f t="shared" si="1"/>
        <v>#DIV/0!</v>
      </c>
    </row>
    <row r="182" spans="1:4" s="88" customFormat="1" ht="19.5" customHeight="1">
      <c r="A182" s="97" t="s">
        <v>1929</v>
      </c>
      <c r="B182" s="98"/>
      <c r="C182" s="98">
        <v>220</v>
      </c>
      <c r="D182" s="99" t="e">
        <f t="shared" si="1"/>
        <v>#DIV/0!</v>
      </c>
    </row>
    <row r="183" spans="1:4" s="88" customFormat="1" ht="19.5" customHeight="1">
      <c r="A183" s="100" t="s">
        <v>303</v>
      </c>
      <c r="B183" s="98">
        <v>107</v>
      </c>
      <c r="C183" s="98">
        <v>32</v>
      </c>
      <c r="D183" s="99">
        <f t="shared" si="1"/>
        <v>0.29906542056074764</v>
      </c>
    </row>
    <row r="184" spans="1:4" s="88" customFormat="1" ht="19.5" customHeight="1">
      <c r="A184" s="100" t="s">
        <v>399</v>
      </c>
      <c r="B184" s="98">
        <v>80</v>
      </c>
      <c r="C184" s="98"/>
      <c r="D184" s="99">
        <f t="shared" si="1"/>
        <v>0</v>
      </c>
    </row>
    <row r="185" spans="1:4" s="88" customFormat="1" ht="19.5" customHeight="1">
      <c r="A185" s="100" t="s">
        <v>1447</v>
      </c>
      <c r="B185" s="98">
        <v>2074</v>
      </c>
      <c r="C185" s="98">
        <f>SUM(C186:C191)</f>
        <v>1575</v>
      </c>
      <c r="D185" s="99">
        <f t="shared" si="1"/>
        <v>0.7594021215043394</v>
      </c>
    </row>
    <row r="186" spans="1:4" s="88" customFormat="1" ht="19.5" customHeight="1">
      <c r="A186" s="100" t="s">
        <v>294</v>
      </c>
      <c r="B186" s="98">
        <v>1757</v>
      </c>
      <c r="C186" s="98">
        <v>1222</v>
      </c>
      <c r="D186" s="99">
        <f t="shared" si="1"/>
        <v>0.6955036994877632</v>
      </c>
    </row>
    <row r="187" spans="1:4" s="88" customFormat="1" ht="19.5" customHeight="1">
      <c r="A187" s="97" t="s">
        <v>295</v>
      </c>
      <c r="B187" s="98">
        <v>20</v>
      </c>
      <c r="C187" s="98"/>
      <c r="D187" s="99">
        <f t="shared" si="1"/>
        <v>0</v>
      </c>
    </row>
    <row r="188" spans="1:4" s="88" customFormat="1" ht="19.5" customHeight="1">
      <c r="A188" s="97" t="s">
        <v>296</v>
      </c>
      <c r="B188" s="98"/>
      <c r="C188" s="98"/>
      <c r="D188" s="99" t="e">
        <f t="shared" si="1"/>
        <v>#DIV/0!</v>
      </c>
    </row>
    <row r="189" spans="1:4" s="88" customFormat="1" ht="19.5" customHeight="1">
      <c r="A189" s="97" t="s">
        <v>401</v>
      </c>
      <c r="B189" s="98">
        <v>47</v>
      </c>
      <c r="C189" s="98"/>
      <c r="D189" s="99">
        <f t="shared" si="1"/>
        <v>0</v>
      </c>
    </row>
    <row r="190" spans="1:4" s="88" customFormat="1" ht="19.5" customHeight="1">
      <c r="A190" s="100" t="s">
        <v>303</v>
      </c>
      <c r="B190" s="98">
        <v>250</v>
      </c>
      <c r="C190" s="98">
        <v>353</v>
      </c>
      <c r="D190" s="99">
        <f t="shared" si="1"/>
        <v>1.412</v>
      </c>
    </row>
    <row r="191" spans="1:4" s="88" customFormat="1" ht="19.5" customHeight="1">
      <c r="A191" s="100" t="s">
        <v>1448</v>
      </c>
      <c r="B191" s="98"/>
      <c r="C191" s="98"/>
      <c r="D191" s="99" t="e">
        <f t="shared" si="1"/>
        <v>#DIV/0!</v>
      </c>
    </row>
    <row r="192" spans="1:4" s="88" customFormat="1" ht="19.5" customHeight="1">
      <c r="A192" s="100" t="s">
        <v>403</v>
      </c>
      <c r="B192" s="98">
        <v>577</v>
      </c>
      <c r="C192" s="98">
        <f>SUM(C193:C200)</f>
        <v>481</v>
      </c>
      <c r="D192" s="99">
        <f t="shared" si="1"/>
        <v>0.8336221837088388</v>
      </c>
    </row>
    <row r="193" spans="1:4" s="88" customFormat="1" ht="19.5" customHeight="1">
      <c r="A193" s="97" t="s">
        <v>294</v>
      </c>
      <c r="B193" s="98">
        <v>423</v>
      </c>
      <c r="C193" s="98">
        <v>481</v>
      </c>
      <c r="D193" s="99">
        <f t="shared" si="1"/>
        <v>1.1371158392434988</v>
      </c>
    </row>
    <row r="194" spans="1:4" s="88" customFormat="1" ht="19.5" customHeight="1">
      <c r="A194" s="97" t="s">
        <v>295</v>
      </c>
      <c r="B194" s="98">
        <v>25</v>
      </c>
      <c r="C194" s="98"/>
      <c r="D194" s="99">
        <f t="shared" si="1"/>
        <v>0</v>
      </c>
    </row>
    <row r="195" spans="1:4" s="88" customFormat="1" ht="19.5" customHeight="1">
      <c r="A195" s="97" t="s">
        <v>296</v>
      </c>
      <c r="B195" s="98"/>
      <c r="C195" s="98"/>
      <c r="D195" s="99" t="e">
        <f t="shared" si="1"/>
        <v>#DIV/0!</v>
      </c>
    </row>
    <row r="196" spans="1:4" s="88" customFormat="1" ht="19.5" customHeight="1">
      <c r="A196" s="97" t="s">
        <v>404</v>
      </c>
      <c r="B196" s="98"/>
      <c r="C196" s="98"/>
      <c r="D196" s="99" t="e">
        <f t="shared" si="1"/>
        <v>#DIV/0!</v>
      </c>
    </row>
    <row r="197" spans="1:4" s="88" customFormat="1" ht="19.5" customHeight="1">
      <c r="A197" s="97" t="s">
        <v>303</v>
      </c>
      <c r="B197" s="98"/>
      <c r="C197" s="98"/>
      <c r="D197" s="99" t="e">
        <f aca="true" t="shared" si="2" ref="D197:D260">C197/B197</f>
        <v>#DIV/0!</v>
      </c>
    </row>
    <row r="198" spans="1:4" s="88" customFormat="1" ht="19.5" customHeight="1">
      <c r="A198" s="100" t="s">
        <v>405</v>
      </c>
      <c r="B198" s="98">
        <v>129</v>
      </c>
      <c r="C198" s="98"/>
      <c r="D198" s="99">
        <f t="shared" si="2"/>
        <v>0</v>
      </c>
    </row>
    <row r="199" spans="1:4" s="88" customFormat="1" ht="19.5" customHeight="1">
      <c r="A199" s="103" t="s">
        <v>303</v>
      </c>
      <c r="B199" s="98"/>
      <c r="C199" s="98"/>
      <c r="D199" s="99" t="e">
        <f t="shared" si="2"/>
        <v>#DIV/0!</v>
      </c>
    </row>
    <row r="200" spans="1:4" s="88" customFormat="1" ht="19.5" customHeight="1">
      <c r="A200" s="100" t="s">
        <v>405</v>
      </c>
      <c r="B200" s="98"/>
      <c r="C200" s="98"/>
      <c r="D200" s="99" t="e">
        <f t="shared" si="2"/>
        <v>#DIV/0!</v>
      </c>
    </row>
    <row r="201" spans="1:4" s="88" customFormat="1" ht="19.5" customHeight="1">
      <c r="A201" s="100" t="s">
        <v>406</v>
      </c>
      <c r="B201" s="98">
        <v>426</v>
      </c>
      <c r="C201" s="98">
        <f>SUM(C202:C206)</f>
        <v>240</v>
      </c>
      <c r="D201" s="99">
        <f t="shared" si="2"/>
        <v>0.5633802816901409</v>
      </c>
    </row>
    <row r="202" spans="1:4" s="88" customFormat="1" ht="19.5" customHeight="1">
      <c r="A202" s="101" t="s">
        <v>294</v>
      </c>
      <c r="B202" s="98">
        <v>414</v>
      </c>
      <c r="C202" s="98">
        <v>240</v>
      </c>
      <c r="D202" s="99">
        <f t="shared" si="2"/>
        <v>0.5797101449275363</v>
      </c>
    </row>
    <row r="203" spans="1:4" s="88" customFormat="1" ht="19.5" customHeight="1">
      <c r="A203" s="97" t="s">
        <v>295</v>
      </c>
      <c r="B203" s="98">
        <v>12</v>
      </c>
      <c r="C203" s="98"/>
      <c r="D203" s="99">
        <f t="shared" si="2"/>
        <v>0</v>
      </c>
    </row>
    <row r="204" spans="1:4" s="88" customFormat="1" ht="19.5" customHeight="1">
      <c r="A204" s="97" t="s">
        <v>296</v>
      </c>
      <c r="B204" s="98"/>
      <c r="C204" s="98"/>
      <c r="D204" s="99" t="e">
        <f t="shared" si="2"/>
        <v>#DIV/0!</v>
      </c>
    </row>
    <row r="205" spans="1:4" s="88" customFormat="1" ht="19.5" customHeight="1">
      <c r="A205" s="97" t="s">
        <v>303</v>
      </c>
      <c r="B205" s="98"/>
      <c r="C205" s="98"/>
      <c r="D205" s="99" t="e">
        <f t="shared" si="2"/>
        <v>#DIV/0!</v>
      </c>
    </row>
    <row r="206" spans="1:4" s="88" customFormat="1" ht="19.5" customHeight="1">
      <c r="A206" s="100" t="s">
        <v>407</v>
      </c>
      <c r="B206" s="98"/>
      <c r="C206" s="98"/>
      <c r="D206" s="99" t="e">
        <f t="shared" si="2"/>
        <v>#DIV/0!</v>
      </c>
    </row>
    <row r="207" spans="1:4" s="88" customFormat="1" ht="19.5" customHeight="1">
      <c r="A207" s="100" t="s">
        <v>408</v>
      </c>
      <c r="B207" s="98">
        <v>90</v>
      </c>
      <c r="C207" s="98">
        <f>SUM(C208:C214)</f>
        <v>78</v>
      </c>
      <c r="D207" s="99">
        <f t="shared" si="2"/>
        <v>0.8666666666666667</v>
      </c>
    </row>
    <row r="208" spans="1:4" s="88" customFormat="1" ht="19.5" customHeight="1">
      <c r="A208" s="100" t="s">
        <v>294</v>
      </c>
      <c r="B208" s="98">
        <v>70</v>
      </c>
      <c r="C208" s="98">
        <v>78</v>
      </c>
      <c r="D208" s="99">
        <f t="shared" si="2"/>
        <v>1.1142857142857143</v>
      </c>
    </row>
    <row r="209" spans="1:4" s="88" customFormat="1" ht="19.5" customHeight="1">
      <c r="A209" s="97" t="s">
        <v>295</v>
      </c>
      <c r="B209" s="98">
        <v>10</v>
      </c>
      <c r="C209" s="98"/>
      <c r="D209" s="99">
        <f t="shared" si="2"/>
        <v>0</v>
      </c>
    </row>
    <row r="210" spans="1:4" s="88" customFormat="1" ht="19.5" customHeight="1">
      <c r="A210" s="97" t="s">
        <v>296</v>
      </c>
      <c r="B210" s="94"/>
      <c r="C210" s="94"/>
      <c r="D210" s="99" t="e">
        <f t="shared" si="2"/>
        <v>#DIV/0!</v>
      </c>
    </row>
    <row r="211" spans="1:4" s="88" customFormat="1" ht="19.5" customHeight="1">
      <c r="A211" s="97" t="s">
        <v>409</v>
      </c>
      <c r="B211" s="94">
        <v>2</v>
      </c>
      <c r="C211" s="94"/>
      <c r="D211" s="99">
        <f t="shared" si="2"/>
        <v>0</v>
      </c>
    </row>
    <row r="212" spans="1:4" s="88" customFormat="1" ht="19.5" customHeight="1">
      <c r="A212" s="97" t="s">
        <v>410</v>
      </c>
      <c r="B212" s="94"/>
      <c r="C212" s="94"/>
      <c r="D212" s="99" t="e">
        <f t="shared" si="2"/>
        <v>#DIV/0!</v>
      </c>
    </row>
    <row r="213" spans="1:4" s="88" customFormat="1" ht="19.5" customHeight="1">
      <c r="A213" s="97" t="s">
        <v>303</v>
      </c>
      <c r="B213" s="98"/>
      <c r="C213" s="98"/>
      <c r="D213" s="99" t="e">
        <f t="shared" si="2"/>
        <v>#DIV/0!</v>
      </c>
    </row>
    <row r="214" spans="1:4" s="88" customFormat="1" ht="19.5" customHeight="1">
      <c r="A214" s="100" t="s">
        <v>411</v>
      </c>
      <c r="B214" s="98">
        <v>8</v>
      </c>
      <c r="C214" s="98"/>
      <c r="D214" s="99">
        <f t="shared" si="2"/>
        <v>0</v>
      </c>
    </row>
    <row r="215" spans="1:4" s="88" customFormat="1" ht="19.5" customHeight="1">
      <c r="A215" s="100" t="s">
        <v>412</v>
      </c>
      <c r="B215" s="105"/>
      <c r="C215" s="105">
        <f>SUM(C216:C220)</f>
        <v>0</v>
      </c>
      <c r="D215" s="99" t="e">
        <f t="shared" si="2"/>
        <v>#DIV/0!</v>
      </c>
    </row>
    <row r="216" spans="1:4" s="88" customFormat="1" ht="19.5" customHeight="1">
      <c r="A216" s="100" t="s">
        <v>294</v>
      </c>
      <c r="B216" s="105"/>
      <c r="C216" s="105"/>
      <c r="D216" s="99" t="e">
        <f t="shared" si="2"/>
        <v>#DIV/0!</v>
      </c>
    </row>
    <row r="217" spans="1:4" s="88" customFormat="1" ht="19.5" customHeight="1">
      <c r="A217" s="101" t="s">
        <v>295</v>
      </c>
      <c r="B217" s="105"/>
      <c r="C217" s="105"/>
      <c r="D217" s="99" t="e">
        <f t="shared" si="2"/>
        <v>#DIV/0!</v>
      </c>
    </row>
    <row r="218" spans="1:4" s="88" customFormat="1" ht="19.5" customHeight="1">
      <c r="A218" s="97" t="s">
        <v>296</v>
      </c>
      <c r="B218" s="105"/>
      <c r="C218" s="105"/>
      <c r="D218" s="99" t="e">
        <f t="shared" si="2"/>
        <v>#DIV/0!</v>
      </c>
    </row>
    <row r="219" spans="1:4" s="88" customFormat="1" ht="19.5" customHeight="1">
      <c r="A219" s="97" t="s">
        <v>303</v>
      </c>
      <c r="B219" s="106"/>
      <c r="C219" s="106"/>
      <c r="D219" s="99" t="e">
        <f t="shared" si="2"/>
        <v>#DIV/0!</v>
      </c>
    </row>
    <row r="220" spans="1:4" s="88" customFormat="1" ht="19.5" customHeight="1">
      <c r="A220" s="97" t="s">
        <v>413</v>
      </c>
      <c r="B220" s="106"/>
      <c r="C220" s="106"/>
      <c r="D220" s="99" t="e">
        <f t="shared" si="2"/>
        <v>#DIV/0!</v>
      </c>
    </row>
    <row r="221" spans="1:4" s="88" customFormat="1" ht="19.5" customHeight="1">
      <c r="A221" s="100" t="s">
        <v>414</v>
      </c>
      <c r="B221" s="106">
        <v>525</v>
      </c>
      <c r="C221" s="106">
        <f>SUM(C222:C226)</f>
        <v>924</v>
      </c>
      <c r="D221" s="99">
        <f t="shared" si="2"/>
        <v>1.76</v>
      </c>
    </row>
    <row r="222" spans="1:4" s="88" customFormat="1" ht="19.5" customHeight="1">
      <c r="A222" s="100" t="s">
        <v>294</v>
      </c>
      <c r="B222" s="106">
        <v>500</v>
      </c>
      <c r="C222" s="106">
        <v>424</v>
      </c>
      <c r="D222" s="99">
        <f t="shared" si="2"/>
        <v>0.848</v>
      </c>
    </row>
    <row r="223" spans="1:4" s="88" customFormat="1" ht="19.5" customHeight="1">
      <c r="A223" s="100" t="s">
        <v>295</v>
      </c>
      <c r="B223" s="106">
        <v>25</v>
      </c>
      <c r="C223" s="106"/>
      <c r="D223" s="99">
        <f t="shared" si="2"/>
        <v>0</v>
      </c>
    </row>
    <row r="224" spans="1:4" s="88" customFormat="1" ht="19.5" customHeight="1">
      <c r="A224" s="97" t="s">
        <v>296</v>
      </c>
      <c r="B224" s="106"/>
      <c r="C224" s="106"/>
      <c r="D224" s="99" t="e">
        <f t="shared" si="2"/>
        <v>#DIV/0!</v>
      </c>
    </row>
    <row r="225" spans="1:4" s="88" customFormat="1" ht="19.5" customHeight="1">
      <c r="A225" s="97" t="s">
        <v>303</v>
      </c>
      <c r="B225" s="106"/>
      <c r="C225" s="106"/>
      <c r="D225" s="99" t="e">
        <f t="shared" si="2"/>
        <v>#DIV/0!</v>
      </c>
    </row>
    <row r="226" spans="1:4" s="88" customFormat="1" ht="19.5" customHeight="1">
      <c r="A226" s="97" t="s">
        <v>415</v>
      </c>
      <c r="B226" s="106"/>
      <c r="C226" s="106">
        <v>500</v>
      </c>
      <c r="D226" s="99" t="e">
        <f t="shared" si="2"/>
        <v>#DIV/0!</v>
      </c>
    </row>
    <row r="227" spans="1:4" s="88" customFormat="1" ht="19.5" customHeight="1">
      <c r="A227" s="97" t="s">
        <v>416</v>
      </c>
      <c r="B227" s="105"/>
      <c r="C227" s="105">
        <f>SUM(C228:C232)</f>
        <v>0</v>
      </c>
      <c r="D227" s="99" t="e">
        <f t="shared" si="2"/>
        <v>#DIV/0!</v>
      </c>
    </row>
    <row r="228" spans="1:4" s="88" customFormat="1" ht="19.5" customHeight="1">
      <c r="A228" s="97" t="s">
        <v>294</v>
      </c>
      <c r="B228" s="105"/>
      <c r="C228" s="105"/>
      <c r="D228" s="99" t="e">
        <f t="shared" si="2"/>
        <v>#DIV/0!</v>
      </c>
    </row>
    <row r="229" spans="1:4" s="88" customFormat="1" ht="19.5" customHeight="1">
      <c r="A229" s="97" t="s">
        <v>295</v>
      </c>
      <c r="B229" s="105"/>
      <c r="C229" s="105"/>
      <c r="D229" s="99" t="e">
        <f t="shared" si="2"/>
        <v>#DIV/0!</v>
      </c>
    </row>
    <row r="230" spans="1:4" s="88" customFormat="1" ht="19.5" customHeight="1">
      <c r="A230" s="97" t="s">
        <v>296</v>
      </c>
      <c r="B230" s="105"/>
      <c r="C230" s="105"/>
      <c r="D230" s="99" t="e">
        <f t="shared" si="2"/>
        <v>#DIV/0!</v>
      </c>
    </row>
    <row r="231" spans="1:4" s="88" customFormat="1" ht="19.5" customHeight="1">
      <c r="A231" s="97" t="s">
        <v>303</v>
      </c>
      <c r="B231" s="98"/>
      <c r="C231" s="98"/>
      <c r="D231" s="99" t="e">
        <f t="shared" si="2"/>
        <v>#DIV/0!</v>
      </c>
    </row>
    <row r="232" spans="1:4" s="88" customFormat="1" ht="19.5" customHeight="1">
      <c r="A232" s="97" t="s">
        <v>417</v>
      </c>
      <c r="B232" s="98"/>
      <c r="C232" s="98"/>
      <c r="D232" s="99" t="e">
        <f t="shared" si="2"/>
        <v>#DIV/0!</v>
      </c>
    </row>
    <row r="233" spans="1:4" s="88" customFormat="1" ht="19.5" customHeight="1">
      <c r="A233" s="97" t="s">
        <v>418</v>
      </c>
      <c r="B233" s="98">
        <v>1779</v>
      </c>
      <c r="C233" s="98">
        <f>SUM(C234:C249)</f>
        <v>1827</v>
      </c>
      <c r="D233" s="99">
        <f t="shared" si="2"/>
        <v>1.026981450252951</v>
      </c>
    </row>
    <row r="234" spans="1:4" s="88" customFormat="1" ht="19.5" customHeight="1">
      <c r="A234" s="97" t="s">
        <v>294</v>
      </c>
      <c r="B234" s="98">
        <v>1677</v>
      </c>
      <c r="C234" s="98">
        <v>1547</v>
      </c>
      <c r="D234" s="99">
        <f t="shared" si="2"/>
        <v>0.9224806201550387</v>
      </c>
    </row>
    <row r="235" spans="1:4" s="88" customFormat="1" ht="19.5" customHeight="1">
      <c r="A235" s="97" t="s">
        <v>295</v>
      </c>
      <c r="B235" s="98"/>
      <c r="C235" s="98"/>
      <c r="D235" s="99" t="e">
        <f t="shared" si="2"/>
        <v>#DIV/0!</v>
      </c>
    </row>
    <row r="236" spans="1:4" s="88" customFormat="1" ht="19.5" customHeight="1">
      <c r="A236" s="97" t="s">
        <v>296</v>
      </c>
      <c r="B236" s="98"/>
      <c r="C236" s="98"/>
      <c r="D236" s="99" t="e">
        <f t="shared" si="2"/>
        <v>#DIV/0!</v>
      </c>
    </row>
    <row r="237" spans="1:4" s="88" customFormat="1" ht="19.5" customHeight="1">
      <c r="A237" s="97" t="s">
        <v>419</v>
      </c>
      <c r="B237" s="98">
        <v>30</v>
      </c>
      <c r="C237" s="98"/>
      <c r="D237" s="99">
        <f t="shared" si="2"/>
        <v>0</v>
      </c>
    </row>
    <row r="238" spans="1:4" s="88" customFormat="1" ht="19.5" customHeight="1">
      <c r="A238" s="97" t="s">
        <v>1930</v>
      </c>
      <c r="B238" s="98"/>
      <c r="C238" s="98">
        <v>200</v>
      </c>
      <c r="D238" s="99" t="e">
        <f t="shared" si="2"/>
        <v>#DIV/0!</v>
      </c>
    </row>
    <row r="239" spans="1:4" s="88" customFormat="1" ht="19.5" customHeight="1">
      <c r="A239" s="97" t="s">
        <v>421</v>
      </c>
      <c r="B239" s="98"/>
      <c r="C239" s="98"/>
      <c r="D239" s="99" t="e">
        <f t="shared" si="2"/>
        <v>#DIV/0!</v>
      </c>
    </row>
    <row r="240" spans="1:4" s="88" customFormat="1" ht="19.5" customHeight="1">
      <c r="A240" s="97" t="s">
        <v>422</v>
      </c>
      <c r="B240" s="98"/>
      <c r="C240" s="98"/>
      <c r="D240" s="99" t="e">
        <f t="shared" si="2"/>
        <v>#DIV/0!</v>
      </c>
    </row>
    <row r="241" spans="1:4" s="88" customFormat="1" ht="19.5" customHeight="1">
      <c r="A241" s="97" t="s">
        <v>335</v>
      </c>
      <c r="B241" s="98"/>
      <c r="C241" s="98"/>
      <c r="D241" s="99" t="e">
        <f t="shared" si="2"/>
        <v>#DIV/0!</v>
      </c>
    </row>
    <row r="242" spans="1:4" s="88" customFormat="1" ht="19.5" customHeight="1">
      <c r="A242" s="97" t="s">
        <v>423</v>
      </c>
      <c r="B242" s="98"/>
      <c r="C242" s="98"/>
      <c r="D242" s="99" t="e">
        <f t="shared" si="2"/>
        <v>#DIV/0!</v>
      </c>
    </row>
    <row r="243" spans="1:4" s="88" customFormat="1" ht="19.5" customHeight="1">
      <c r="A243" s="97" t="s">
        <v>424</v>
      </c>
      <c r="B243" s="98">
        <v>10</v>
      </c>
      <c r="C243" s="98"/>
      <c r="D243" s="99">
        <f t="shared" si="2"/>
        <v>0</v>
      </c>
    </row>
    <row r="244" spans="1:4" s="88" customFormat="1" ht="19.5" customHeight="1">
      <c r="A244" s="97" t="s">
        <v>425</v>
      </c>
      <c r="B244" s="98"/>
      <c r="C244" s="98"/>
      <c r="D244" s="99" t="e">
        <f t="shared" si="2"/>
        <v>#DIV/0!</v>
      </c>
    </row>
    <row r="245" spans="1:4" s="88" customFormat="1" ht="19.5" customHeight="1">
      <c r="A245" s="97" t="s">
        <v>426</v>
      </c>
      <c r="B245" s="98">
        <v>9</v>
      </c>
      <c r="C245" s="98">
        <v>80</v>
      </c>
      <c r="D245" s="99">
        <f t="shared" si="2"/>
        <v>8.88888888888889</v>
      </c>
    </row>
    <row r="246" spans="1:4" s="88" customFormat="1" ht="19.5" customHeight="1">
      <c r="A246" s="97" t="s">
        <v>427</v>
      </c>
      <c r="B246" s="98"/>
      <c r="C246" s="98"/>
      <c r="D246" s="99" t="e">
        <f t="shared" si="2"/>
        <v>#DIV/0!</v>
      </c>
    </row>
    <row r="247" spans="1:4" s="88" customFormat="1" ht="19.5" customHeight="1">
      <c r="A247" s="97" t="s">
        <v>428</v>
      </c>
      <c r="B247" s="98"/>
      <c r="C247" s="98"/>
      <c r="D247" s="99" t="e">
        <f t="shared" si="2"/>
        <v>#DIV/0!</v>
      </c>
    </row>
    <row r="248" spans="1:4" s="88" customFormat="1" ht="19.5" customHeight="1">
      <c r="A248" s="97" t="s">
        <v>303</v>
      </c>
      <c r="B248" s="98"/>
      <c r="C248" s="98"/>
      <c r="D248" s="99" t="e">
        <f t="shared" si="2"/>
        <v>#DIV/0!</v>
      </c>
    </row>
    <row r="249" spans="1:4" s="88" customFormat="1" ht="19.5" customHeight="1">
      <c r="A249" s="97" t="s">
        <v>429</v>
      </c>
      <c r="B249" s="98">
        <v>53</v>
      </c>
      <c r="C249" s="98"/>
      <c r="D249" s="99">
        <f t="shared" si="2"/>
        <v>0</v>
      </c>
    </row>
    <row r="250" spans="1:4" s="88" customFormat="1" ht="19.5" customHeight="1">
      <c r="A250" s="100" t="s">
        <v>430</v>
      </c>
      <c r="B250" s="98">
        <v>223</v>
      </c>
      <c r="C250" s="98">
        <f>SUM(C251:C252)</f>
        <v>0</v>
      </c>
      <c r="D250" s="99">
        <f t="shared" si="2"/>
        <v>0</v>
      </c>
    </row>
    <row r="251" spans="1:4" s="88" customFormat="1" ht="19.5" customHeight="1">
      <c r="A251" s="100" t="s">
        <v>431</v>
      </c>
      <c r="B251" s="98"/>
      <c r="C251" s="98"/>
      <c r="D251" s="99" t="e">
        <f t="shared" si="2"/>
        <v>#DIV/0!</v>
      </c>
    </row>
    <row r="252" spans="1:4" s="88" customFormat="1" ht="19.5" customHeight="1">
      <c r="A252" s="100" t="s">
        <v>432</v>
      </c>
      <c r="B252" s="98">
        <v>223</v>
      </c>
      <c r="C252" s="98"/>
      <c r="D252" s="99">
        <f t="shared" si="2"/>
        <v>0</v>
      </c>
    </row>
    <row r="253" spans="1:4" s="88" customFormat="1" ht="19.5" customHeight="1">
      <c r="A253" s="93" t="s">
        <v>1449</v>
      </c>
      <c r="B253" s="94"/>
      <c r="C253" s="94">
        <f>SUM(C254:C255)</f>
        <v>0</v>
      </c>
      <c r="D253" s="96" t="e">
        <f t="shared" si="2"/>
        <v>#DIV/0!</v>
      </c>
    </row>
    <row r="254" spans="1:4" s="88" customFormat="1" ht="19.5" customHeight="1">
      <c r="A254" s="97" t="s">
        <v>448</v>
      </c>
      <c r="B254" s="98"/>
      <c r="C254" s="98"/>
      <c r="D254" s="99" t="e">
        <f t="shared" si="2"/>
        <v>#DIV/0!</v>
      </c>
    </row>
    <row r="255" spans="1:4" s="88" customFormat="1" ht="19.5" customHeight="1">
      <c r="A255" s="97" t="s">
        <v>461</v>
      </c>
      <c r="B255" s="98"/>
      <c r="C255" s="98"/>
      <c r="D255" s="99" t="e">
        <f t="shared" si="2"/>
        <v>#DIV/0!</v>
      </c>
    </row>
    <row r="256" spans="1:4" s="88" customFormat="1" ht="19.5" customHeight="1">
      <c r="A256" s="93" t="s">
        <v>1450</v>
      </c>
      <c r="B256" s="94">
        <v>118</v>
      </c>
      <c r="C256" s="94">
        <f>C257+C267</f>
        <v>200</v>
      </c>
      <c r="D256" s="96">
        <f t="shared" si="2"/>
        <v>1.694915254237288</v>
      </c>
    </row>
    <row r="257" spans="1:4" s="88" customFormat="1" ht="19.5" customHeight="1">
      <c r="A257" s="100" t="s">
        <v>470</v>
      </c>
      <c r="B257" s="98">
        <v>118</v>
      </c>
      <c r="C257" s="98">
        <f>SUM(C258:C266)</f>
        <v>200</v>
      </c>
      <c r="D257" s="99">
        <f t="shared" si="2"/>
        <v>1.694915254237288</v>
      </c>
    </row>
    <row r="258" spans="1:4" s="88" customFormat="1" ht="19.5" customHeight="1">
      <c r="A258" s="100" t="s">
        <v>471</v>
      </c>
      <c r="B258" s="98">
        <v>118</v>
      </c>
      <c r="C258" s="98">
        <v>200</v>
      </c>
      <c r="D258" s="99">
        <f t="shared" si="2"/>
        <v>1.694915254237288</v>
      </c>
    </row>
    <row r="259" spans="1:4" s="88" customFormat="1" ht="19.5" customHeight="1">
      <c r="A259" s="97" t="s">
        <v>472</v>
      </c>
      <c r="B259" s="98"/>
      <c r="C259" s="98"/>
      <c r="D259" s="99" t="e">
        <f t="shared" si="2"/>
        <v>#DIV/0!</v>
      </c>
    </row>
    <row r="260" spans="1:4" s="88" customFormat="1" ht="19.5" customHeight="1">
      <c r="A260" s="97" t="s">
        <v>473</v>
      </c>
      <c r="B260" s="98"/>
      <c r="C260" s="98"/>
      <c r="D260" s="99" t="e">
        <f t="shared" si="2"/>
        <v>#DIV/0!</v>
      </c>
    </row>
    <row r="261" spans="1:4" s="88" customFormat="1" ht="19.5" customHeight="1">
      <c r="A261" s="97" t="s">
        <v>474</v>
      </c>
      <c r="B261" s="98"/>
      <c r="C261" s="98"/>
      <c r="D261" s="99" t="e">
        <f aca="true" t="shared" si="3" ref="D261:D324">C261/B261</f>
        <v>#DIV/0!</v>
      </c>
    </row>
    <row r="262" spans="1:4" s="88" customFormat="1" ht="19.5" customHeight="1">
      <c r="A262" s="100" t="s">
        <v>475</v>
      </c>
      <c r="B262" s="98"/>
      <c r="C262" s="98"/>
      <c r="D262" s="99" t="e">
        <f t="shared" si="3"/>
        <v>#DIV/0!</v>
      </c>
    </row>
    <row r="263" spans="1:4" s="88" customFormat="1" ht="19.5" customHeight="1">
      <c r="A263" s="100" t="s">
        <v>476</v>
      </c>
      <c r="B263" s="98"/>
      <c r="C263" s="98"/>
      <c r="D263" s="99" t="e">
        <f t="shared" si="3"/>
        <v>#DIV/0!</v>
      </c>
    </row>
    <row r="264" spans="1:4" s="88" customFormat="1" ht="19.5" customHeight="1">
      <c r="A264" s="100" t="s">
        <v>477</v>
      </c>
      <c r="B264" s="98"/>
      <c r="C264" s="98"/>
      <c r="D264" s="99" t="e">
        <f t="shared" si="3"/>
        <v>#DIV/0!</v>
      </c>
    </row>
    <row r="265" spans="1:4" s="88" customFormat="1" ht="19.5" customHeight="1">
      <c r="A265" s="100" t="s">
        <v>478</v>
      </c>
      <c r="B265" s="98"/>
      <c r="C265" s="98"/>
      <c r="D265" s="99" t="e">
        <f t="shared" si="3"/>
        <v>#DIV/0!</v>
      </c>
    </row>
    <row r="266" spans="1:4" s="88" customFormat="1" ht="19.5" customHeight="1">
      <c r="A266" s="100" t="s">
        <v>479</v>
      </c>
      <c r="B266" s="98"/>
      <c r="C266" s="98"/>
      <c r="D266" s="99" t="e">
        <f t="shared" si="3"/>
        <v>#DIV/0!</v>
      </c>
    </row>
    <row r="267" spans="1:4" s="88" customFormat="1" ht="19.5" customHeight="1">
      <c r="A267" s="100" t="s">
        <v>480</v>
      </c>
      <c r="B267" s="98"/>
      <c r="C267" s="98"/>
      <c r="D267" s="99" t="e">
        <f t="shared" si="3"/>
        <v>#DIV/0!</v>
      </c>
    </row>
    <row r="268" spans="1:4" s="88" customFormat="1" ht="19.5" customHeight="1">
      <c r="A268" s="93" t="s">
        <v>1451</v>
      </c>
      <c r="B268" s="94">
        <v>7377</v>
      </c>
      <c r="C268" s="94">
        <f>C269+C272+C281+C288+C296+C305+C321+C330+C340+C348+C354</f>
        <v>7800</v>
      </c>
      <c r="D268" s="96">
        <f t="shared" si="3"/>
        <v>1.0573403822692151</v>
      </c>
    </row>
    <row r="269" spans="1:4" s="88" customFormat="1" ht="19.5" customHeight="1">
      <c r="A269" s="97" t="s">
        <v>483</v>
      </c>
      <c r="B269" s="98">
        <v>1032</v>
      </c>
      <c r="C269" s="98">
        <f>SUM(C270:C271)</f>
        <v>20</v>
      </c>
      <c r="D269" s="99">
        <f t="shared" si="3"/>
        <v>0.01937984496124031</v>
      </c>
    </row>
    <row r="270" spans="1:4" s="88" customFormat="1" ht="19.5" customHeight="1">
      <c r="A270" s="97" t="s">
        <v>484</v>
      </c>
      <c r="B270" s="98">
        <v>12</v>
      </c>
      <c r="C270" s="98">
        <v>20</v>
      </c>
      <c r="D270" s="99">
        <f t="shared" si="3"/>
        <v>1.6666666666666667</v>
      </c>
    </row>
    <row r="271" spans="1:4" s="88" customFormat="1" ht="19.5" customHeight="1">
      <c r="A271" s="100" t="s">
        <v>485</v>
      </c>
      <c r="B271" s="98">
        <v>1020</v>
      </c>
      <c r="C271" s="98"/>
      <c r="D271" s="99">
        <f t="shared" si="3"/>
        <v>0</v>
      </c>
    </row>
    <row r="272" spans="1:4" s="88" customFormat="1" ht="19.5" customHeight="1">
      <c r="A272" s="100" t="s">
        <v>486</v>
      </c>
      <c r="B272" s="98">
        <v>5188</v>
      </c>
      <c r="C272" s="98">
        <f>SUM(C273:C280)</f>
        <v>6981</v>
      </c>
      <c r="D272" s="99">
        <f t="shared" si="3"/>
        <v>1.3456052428681573</v>
      </c>
    </row>
    <row r="273" spans="1:4" s="88" customFormat="1" ht="19.5" customHeight="1">
      <c r="A273" s="100" t="s">
        <v>294</v>
      </c>
      <c r="B273" s="98">
        <v>2524</v>
      </c>
      <c r="C273" s="98">
        <v>4945</v>
      </c>
      <c r="D273" s="99">
        <f t="shared" si="3"/>
        <v>1.9591917591125199</v>
      </c>
    </row>
    <row r="274" spans="1:4" s="88" customFormat="1" ht="19.5" customHeight="1">
      <c r="A274" s="100" t="s">
        <v>295</v>
      </c>
      <c r="B274" s="98">
        <v>129</v>
      </c>
      <c r="C274" s="98"/>
      <c r="D274" s="99">
        <f t="shared" si="3"/>
        <v>0</v>
      </c>
    </row>
    <row r="275" spans="1:4" s="88" customFormat="1" ht="19.5" customHeight="1">
      <c r="A275" s="100" t="s">
        <v>296</v>
      </c>
      <c r="B275" s="98">
        <v>115</v>
      </c>
      <c r="C275" s="98"/>
      <c r="D275" s="99">
        <f t="shared" si="3"/>
        <v>0</v>
      </c>
    </row>
    <row r="276" spans="1:4" s="88" customFormat="1" ht="19.5" customHeight="1">
      <c r="A276" s="100" t="s">
        <v>335</v>
      </c>
      <c r="B276" s="98">
        <v>100</v>
      </c>
      <c r="C276" s="98"/>
      <c r="D276" s="99">
        <f t="shared" si="3"/>
        <v>0</v>
      </c>
    </row>
    <row r="277" spans="1:4" s="88" customFormat="1" ht="19.5" customHeight="1">
      <c r="A277" s="100" t="s">
        <v>487</v>
      </c>
      <c r="B277" s="98">
        <v>2200</v>
      </c>
      <c r="C277" s="98">
        <v>2036</v>
      </c>
      <c r="D277" s="99">
        <f t="shared" si="3"/>
        <v>0.9254545454545454</v>
      </c>
    </row>
    <row r="278" spans="1:4" s="88" customFormat="1" ht="19.5" customHeight="1">
      <c r="A278" s="100" t="s">
        <v>488</v>
      </c>
      <c r="B278" s="98"/>
      <c r="C278" s="98"/>
      <c r="D278" s="99" t="e">
        <f t="shared" si="3"/>
        <v>#DIV/0!</v>
      </c>
    </row>
    <row r="279" spans="1:4" s="88" customFormat="1" ht="19.5" customHeight="1">
      <c r="A279" s="100" t="s">
        <v>303</v>
      </c>
      <c r="B279" s="98"/>
      <c r="C279" s="98"/>
      <c r="D279" s="99" t="e">
        <f t="shared" si="3"/>
        <v>#DIV/0!</v>
      </c>
    </row>
    <row r="280" spans="1:4" s="88" customFormat="1" ht="19.5" customHeight="1">
      <c r="A280" s="100" t="s">
        <v>489</v>
      </c>
      <c r="B280" s="98">
        <v>120</v>
      </c>
      <c r="C280" s="98"/>
      <c r="D280" s="99">
        <f t="shared" si="3"/>
        <v>0</v>
      </c>
    </row>
    <row r="281" spans="1:4" s="88" customFormat="1" ht="19.5" customHeight="1">
      <c r="A281" s="97" t="s">
        <v>490</v>
      </c>
      <c r="B281" s="98"/>
      <c r="C281" s="98">
        <f>SUM(C282:C287)</f>
        <v>0</v>
      </c>
      <c r="D281" s="99" t="e">
        <f t="shared" si="3"/>
        <v>#DIV/0!</v>
      </c>
    </row>
    <row r="282" spans="1:4" s="88" customFormat="1" ht="19.5" customHeight="1">
      <c r="A282" s="97" t="s">
        <v>294</v>
      </c>
      <c r="B282" s="98"/>
      <c r="C282" s="98"/>
      <c r="D282" s="99" t="e">
        <f t="shared" si="3"/>
        <v>#DIV/0!</v>
      </c>
    </row>
    <row r="283" spans="1:4" s="88" customFormat="1" ht="19.5" customHeight="1">
      <c r="A283" s="97" t="s">
        <v>295</v>
      </c>
      <c r="B283" s="98"/>
      <c r="C283" s="98"/>
      <c r="D283" s="99" t="e">
        <f t="shared" si="3"/>
        <v>#DIV/0!</v>
      </c>
    </row>
    <row r="284" spans="1:4" s="88" customFormat="1" ht="19.5" customHeight="1">
      <c r="A284" s="100" t="s">
        <v>296</v>
      </c>
      <c r="B284" s="98"/>
      <c r="C284" s="98"/>
      <c r="D284" s="99" t="e">
        <f t="shared" si="3"/>
        <v>#DIV/0!</v>
      </c>
    </row>
    <row r="285" spans="1:4" s="88" customFormat="1" ht="19.5" customHeight="1">
      <c r="A285" s="100" t="s">
        <v>491</v>
      </c>
      <c r="B285" s="98"/>
      <c r="C285" s="98"/>
      <c r="D285" s="99" t="e">
        <f t="shared" si="3"/>
        <v>#DIV/0!</v>
      </c>
    </row>
    <row r="286" spans="1:4" s="88" customFormat="1" ht="19.5" customHeight="1">
      <c r="A286" s="100" t="s">
        <v>303</v>
      </c>
      <c r="B286" s="98"/>
      <c r="C286" s="98"/>
      <c r="D286" s="99" t="e">
        <f t="shared" si="3"/>
        <v>#DIV/0!</v>
      </c>
    </row>
    <row r="287" spans="1:4" s="88" customFormat="1" ht="19.5" customHeight="1">
      <c r="A287" s="101" t="s">
        <v>492</v>
      </c>
      <c r="B287" s="98"/>
      <c r="C287" s="98"/>
      <c r="D287" s="99" t="e">
        <f t="shared" si="3"/>
        <v>#DIV/0!</v>
      </c>
    </row>
    <row r="288" spans="1:4" s="88" customFormat="1" ht="19.5" customHeight="1">
      <c r="A288" s="102" t="s">
        <v>493</v>
      </c>
      <c r="B288" s="98">
        <v>339</v>
      </c>
      <c r="C288" s="98">
        <f>SUM(C289:C295)</f>
        <v>143</v>
      </c>
      <c r="D288" s="99">
        <f t="shared" si="3"/>
        <v>0.4218289085545723</v>
      </c>
    </row>
    <row r="289" spans="1:4" s="88" customFormat="1" ht="19.5" customHeight="1">
      <c r="A289" s="97" t="s">
        <v>294</v>
      </c>
      <c r="B289" s="98">
        <v>339</v>
      </c>
      <c r="C289" s="98">
        <v>143</v>
      </c>
      <c r="D289" s="99">
        <f t="shared" si="3"/>
        <v>0.4218289085545723</v>
      </c>
    </row>
    <row r="290" spans="1:4" s="88" customFormat="1" ht="19.5" customHeight="1">
      <c r="A290" s="97" t="s">
        <v>295</v>
      </c>
      <c r="B290" s="98"/>
      <c r="C290" s="98"/>
      <c r="D290" s="99" t="e">
        <f t="shared" si="3"/>
        <v>#DIV/0!</v>
      </c>
    </row>
    <row r="291" spans="1:4" s="88" customFormat="1" ht="19.5" customHeight="1">
      <c r="A291" s="100" t="s">
        <v>296</v>
      </c>
      <c r="B291" s="98"/>
      <c r="C291" s="98"/>
      <c r="D291" s="99" t="e">
        <f t="shared" si="3"/>
        <v>#DIV/0!</v>
      </c>
    </row>
    <row r="292" spans="1:4" s="88" customFormat="1" ht="19.5" customHeight="1">
      <c r="A292" s="100" t="s">
        <v>494</v>
      </c>
      <c r="B292" s="98"/>
      <c r="C292" s="98"/>
      <c r="D292" s="99" t="e">
        <f t="shared" si="3"/>
        <v>#DIV/0!</v>
      </c>
    </row>
    <row r="293" spans="1:4" s="88" customFormat="1" ht="19.5" customHeight="1">
      <c r="A293" s="100" t="s">
        <v>1931</v>
      </c>
      <c r="B293" s="98"/>
      <c r="C293" s="98"/>
      <c r="D293" s="99" t="e">
        <f t="shared" si="3"/>
        <v>#DIV/0!</v>
      </c>
    </row>
    <row r="294" spans="1:4" s="88" customFormat="1" ht="19.5" customHeight="1">
      <c r="A294" s="100" t="s">
        <v>303</v>
      </c>
      <c r="B294" s="98"/>
      <c r="C294" s="98"/>
      <c r="D294" s="99" t="e">
        <f t="shared" si="3"/>
        <v>#DIV/0!</v>
      </c>
    </row>
    <row r="295" spans="1:4" s="88" customFormat="1" ht="19.5" customHeight="1">
      <c r="A295" s="100" t="s">
        <v>496</v>
      </c>
      <c r="B295" s="98"/>
      <c r="C295" s="98"/>
      <c r="D295" s="99" t="e">
        <f t="shared" si="3"/>
        <v>#DIV/0!</v>
      </c>
    </row>
    <row r="296" spans="1:4" s="88" customFormat="1" ht="19.5" customHeight="1">
      <c r="A296" s="101" t="s">
        <v>497</v>
      </c>
      <c r="B296" s="98">
        <v>151</v>
      </c>
      <c r="C296" s="98">
        <f>SUM(C297:C304)</f>
        <v>31</v>
      </c>
      <c r="D296" s="99">
        <f t="shared" si="3"/>
        <v>0.2052980132450331</v>
      </c>
    </row>
    <row r="297" spans="1:4" s="88" customFormat="1" ht="19.5" customHeight="1">
      <c r="A297" s="97" t="s">
        <v>294</v>
      </c>
      <c r="B297" s="98">
        <v>146</v>
      </c>
      <c r="C297" s="98">
        <v>31</v>
      </c>
      <c r="D297" s="99">
        <f t="shared" si="3"/>
        <v>0.21232876712328766</v>
      </c>
    </row>
    <row r="298" spans="1:4" s="88" customFormat="1" ht="19.5" customHeight="1">
      <c r="A298" s="97" t="s">
        <v>295</v>
      </c>
      <c r="B298" s="98"/>
      <c r="C298" s="98"/>
      <c r="D298" s="99" t="e">
        <f t="shared" si="3"/>
        <v>#DIV/0!</v>
      </c>
    </row>
    <row r="299" spans="1:4" s="88" customFormat="1" ht="19.5" customHeight="1">
      <c r="A299" s="97" t="s">
        <v>296</v>
      </c>
      <c r="B299" s="98"/>
      <c r="C299" s="98"/>
      <c r="D299" s="99" t="e">
        <f t="shared" si="3"/>
        <v>#DIV/0!</v>
      </c>
    </row>
    <row r="300" spans="1:4" s="88" customFormat="1" ht="19.5" customHeight="1">
      <c r="A300" s="100" t="s">
        <v>498</v>
      </c>
      <c r="B300" s="98"/>
      <c r="C300" s="98"/>
      <c r="D300" s="99" t="e">
        <f t="shared" si="3"/>
        <v>#DIV/0!</v>
      </c>
    </row>
    <row r="301" spans="1:4" s="88" customFormat="1" ht="19.5" customHeight="1">
      <c r="A301" s="100" t="s">
        <v>499</v>
      </c>
      <c r="B301" s="98"/>
      <c r="C301" s="98"/>
      <c r="D301" s="99" t="e">
        <f t="shared" si="3"/>
        <v>#DIV/0!</v>
      </c>
    </row>
    <row r="302" spans="1:4" s="88" customFormat="1" ht="19.5" customHeight="1">
      <c r="A302" s="100" t="s">
        <v>500</v>
      </c>
      <c r="B302" s="98"/>
      <c r="C302" s="98"/>
      <c r="D302" s="99" t="e">
        <f t="shared" si="3"/>
        <v>#DIV/0!</v>
      </c>
    </row>
    <row r="303" spans="1:4" s="88" customFormat="1" ht="19.5" customHeight="1">
      <c r="A303" s="97" t="s">
        <v>303</v>
      </c>
      <c r="B303" s="98"/>
      <c r="C303" s="98"/>
      <c r="D303" s="99" t="e">
        <f t="shared" si="3"/>
        <v>#DIV/0!</v>
      </c>
    </row>
    <row r="304" spans="1:4" s="88" customFormat="1" ht="19.5" customHeight="1">
      <c r="A304" s="97" t="s">
        <v>501</v>
      </c>
      <c r="B304" s="98">
        <v>5</v>
      </c>
      <c r="C304" s="98"/>
      <c r="D304" s="99">
        <f t="shared" si="3"/>
        <v>0</v>
      </c>
    </row>
    <row r="305" spans="1:4" s="88" customFormat="1" ht="19.5" customHeight="1">
      <c r="A305" s="97" t="s">
        <v>502</v>
      </c>
      <c r="B305" s="98">
        <v>628</v>
      </c>
      <c r="C305" s="98">
        <f>SUM(C306:C320)</f>
        <v>610</v>
      </c>
      <c r="D305" s="99">
        <f t="shared" si="3"/>
        <v>0.9713375796178344</v>
      </c>
    </row>
    <row r="306" spans="1:4" s="88" customFormat="1" ht="19.5" customHeight="1">
      <c r="A306" s="100" t="s">
        <v>294</v>
      </c>
      <c r="B306" s="98">
        <v>415</v>
      </c>
      <c r="C306" s="98">
        <v>420</v>
      </c>
      <c r="D306" s="99">
        <f t="shared" si="3"/>
        <v>1.0120481927710843</v>
      </c>
    </row>
    <row r="307" spans="1:4" s="88" customFormat="1" ht="19.5" customHeight="1">
      <c r="A307" s="100" t="s">
        <v>295</v>
      </c>
      <c r="B307" s="98">
        <v>14</v>
      </c>
      <c r="C307" s="98"/>
      <c r="D307" s="99">
        <f t="shared" si="3"/>
        <v>0</v>
      </c>
    </row>
    <row r="308" spans="1:4" s="88" customFormat="1" ht="19.5" customHeight="1">
      <c r="A308" s="100" t="s">
        <v>296</v>
      </c>
      <c r="B308" s="98"/>
      <c r="C308" s="98"/>
      <c r="D308" s="99" t="e">
        <f t="shared" si="3"/>
        <v>#DIV/0!</v>
      </c>
    </row>
    <row r="309" spans="1:4" s="88" customFormat="1" ht="19.5" customHeight="1">
      <c r="A309" s="101" t="s">
        <v>503</v>
      </c>
      <c r="B309" s="98">
        <v>70</v>
      </c>
      <c r="C309" s="98">
        <v>50</v>
      </c>
      <c r="D309" s="99">
        <f t="shared" si="3"/>
        <v>0.7142857142857143</v>
      </c>
    </row>
    <row r="310" spans="1:4" s="88" customFormat="1" ht="19.5" customHeight="1">
      <c r="A310" s="97" t="s">
        <v>504</v>
      </c>
      <c r="B310" s="98"/>
      <c r="C310" s="98">
        <v>5</v>
      </c>
      <c r="D310" s="99" t="e">
        <f t="shared" si="3"/>
        <v>#DIV/0!</v>
      </c>
    </row>
    <row r="311" spans="1:4" s="88" customFormat="1" ht="19.5" customHeight="1">
      <c r="A311" s="97" t="s">
        <v>505</v>
      </c>
      <c r="B311" s="98">
        <v>88</v>
      </c>
      <c r="C311" s="98">
        <v>91</v>
      </c>
      <c r="D311" s="99">
        <f t="shared" si="3"/>
        <v>1.0340909090909092</v>
      </c>
    </row>
    <row r="312" spans="1:4" s="88" customFormat="1" ht="19.5" customHeight="1">
      <c r="A312" s="102" t="s">
        <v>506</v>
      </c>
      <c r="B312" s="98">
        <v>34</v>
      </c>
      <c r="C312" s="98">
        <v>40</v>
      </c>
      <c r="D312" s="99">
        <f t="shared" si="3"/>
        <v>1.1764705882352942</v>
      </c>
    </row>
    <row r="313" spans="1:4" s="88" customFormat="1" ht="19.5" customHeight="1">
      <c r="A313" s="100" t="s">
        <v>507</v>
      </c>
      <c r="B313" s="98"/>
      <c r="C313" s="98"/>
      <c r="D313" s="99" t="e">
        <f t="shared" si="3"/>
        <v>#DIV/0!</v>
      </c>
    </row>
    <row r="314" spans="1:4" s="88" customFormat="1" ht="19.5" customHeight="1">
      <c r="A314" s="100" t="s">
        <v>508</v>
      </c>
      <c r="B314" s="98"/>
      <c r="C314" s="98"/>
      <c r="D314" s="99" t="e">
        <f t="shared" si="3"/>
        <v>#DIV/0!</v>
      </c>
    </row>
    <row r="315" spans="1:4" s="88" customFormat="1" ht="19.5" customHeight="1">
      <c r="A315" s="100" t="s">
        <v>509</v>
      </c>
      <c r="B315" s="98"/>
      <c r="C315" s="98">
        <v>4</v>
      </c>
      <c r="D315" s="99" t="e">
        <f t="shared" si="3"/>
        <v>#DIV/0!</v>
      </c>
    </row>
    <row r="316" spans="1:4" s="88" customFormat="1" ht="19.5" customHeight="1">
      <c r="A316" s="100" t="s">
        <v>510</v>
      </c>
      <c r="B316" s="98"/>
      <c r="C316" s="98"/>
      <c r="D316" s="99" t="e">
        <f t="shared" si="3"/>
        <v>#DIV/0!</v>
      </c>
    </row>
    <row r="317" spans="1:4" s="88" customFormat="1" ht="19.5" customHeight="1">
      <c r="A317" s="100" t="s">
        <v>511</v>
      </c>
      <c r="B317" s="98"/>
      <c r="C317" s="98"/>
      <c r="D317" s="99" t="e">
        <f t="shared" si="3"/>
        <v>#DIV/0!</v>
      </c>
    </row>
    <row r="318" spans="1:4" s="88" customFormat="1" ht="19.5" customHeight="1">
      <c r="A318" s="100" t="s">
        <v>335</v>
      </c>
      <c r="B318" s="98"/>
      <c r="C318" s="98"/>
      <c r="D318" s="99" t="e">
        <f t="shared" si="3"/>
        <v>#DIV/0!</v>
      </c>
    </row>
    <row r="319" spans="1:4" s="88" customFormat="1" ht="19.5" customHeight="1">
      <c r="A319" s="100" t="s">
        <v>303</v>
      </c>
      <c r="B319" s="98">
        <v>7</v>
      </c>
      <c r="C319" s="98"/>
      <c r="D319" s="99">
        <f t="shared" si="3"/>
        <v>0</v>
      </c>
    </row>
    <row r="320" spans="1:4" s="88" customFormat="1" ht="19.5" customHeight="1">
      <c r="A320" s="97" t="s">
        <v>512</v>
      </c>
      <c r="B320" s="98"/>
      <c r="C320" s="98"/>
      <c r="D320" s="99" t="e">
        <f t="shared" si="3"/>
        <v>#DIV/0!</v>
      </c>
    </row>
    <row r="321" spans="1:4" s="88" customFormat="1" ht="19.5" customHeight="1">
      <c r="A321" s="102" t="s">
        <v>513</v>
      </c>
      <c r="B321" s="98"/>
      <c r="C321" s="98">
        <f>SUM(C322:C329)</f>
        <v>0</v>
      </c>
      <c r="D321" s="99" t="e">
        <f t="shared" si="3"/>
        <v>#DIV/0!</v>
      </c>
    </row>
    <row r="322" spans="1:4" s="88" customFormat="1" ht="19.5" customHeight="1">
      <c r="A322" s="97" t="s">
        <v>294</v>
      </c>
      <c r="B322" s="98"/>
      <c r="C322" s="98"/>
      <c r="D322" s="99" t="e">
        <f t="shared" si="3"/>
        <v>#DIV/0!</v>
      </c>
    </row>
    <row r="323" spans="1:4" s="88" customFormat="1" ht="19.5" customHeight="1">
      <c r="A323" s="100" t="s">
        <v>295</v>
      </c>
      <c r="B323" s="98"/>
      <c r="C323" s="98"/>
      <c r="D323" s="99" t="e">
        <f t="shared" si="3"/>
        <v>#DIV/0!</v>
      </c>
    </row>
    <row r="324" spans="1:4" s="88" customFormat="1" ht="19.5" customHeight="1">
      <c r="A324" s="100" t="s">
        <v>296</v>
      </c>
      <c r="B324" s="98"/>
      <c r="C324" s="98"/>
      <c r="D324" s="99" t="e">
        <f t="shared" si="3"/>
        <v>#DIV/0!</v>
      </c>
    </row>
    <row r="325" spans="1:4" s="88" customFormat="1" ht="19.5" customHeight="1">
      <c r="A325" s="100" t="s">
        <v>514</v>
      </c>
      <c r="B325" s="98"/>
      <c r="C325" s="98"/>
      <c r="D325" s="99" t="e">
        <f aca="true" t="shared" si="4" ref="D325:D388">C325/B325</f>
        <v>#DIV/0!</v>
      </c>
    </row>
    <row r="326" spans="1:4" s="88" customFormat="1" ht="19.5" customHeight="1">
      <c r="A326" s="101" t="s">
        <v>515</v>
      </c>
      <c r="B326" s="98"/>
      <c r="C326" s="98"/>
      <c r="D326" s="99" t="e">
        <f t="shared" si="4"/>
        <v>#DIV/0!</v>
      </c>
    </row>
    <row r="327" spans="1:4" s="88" customFormat="1" ht="19.5" customHeight="1">
      <c r="A327" s="97" t="s">
        <v>516</v>
      </c>
      <c r="B327" s="98"/>
      <c r="C327" s="98"/>
      <c r="D327" s="99" t="e">
        <f t="shared" si="4"/>
        <v>#DIV/0!</v>
      </c>
    </row>
    <row r="328" spans="1:4" s="88" customFormat="1" ht="19.5" customHeight="1">
      <c r="A328" s="97" t="s">
        <v>303</v>
      </c>
      <c r="B328" s="98"/>
      <c r="C328" s="98"/>
      <c r="D328" s="99" t="e">
        <f t="shared" si="4"/>
        <v>#DIV/0!</v>
      </c>
    </row>
    <row r="329" spans="1:4" s="88" customFormat="1" ht="19.5" customHeight="1">
      <c r="A329" s="97" t="s">
        <v>517</v>
      </c>
      <c r="B329" s="98"/>
      <c r="C329" s="98"/>
      <c r="D329" s="99" t="e">
        <f t="shared" si="4"/>
        <v>#DIV/0!</v>
      </c>
    </row>
    <row r="330" spans="1:4" s="88" customFormat="1" ht="19.5" customHeight="1">
      <c r="A330" s="100" t="s">
        <v>518</v>
      </c>
      <c r="B330" s="98"/>
      <c r="C330" s="98">
        <f>SUM(C331:C339)</f>
        <v>0</v>
      </c>
      <c r="D330" s="99" t="e">
        <f t="shared" si="4"/>
        <v>#DIV/0!</v>
      </c>
    </row>
    <row r="331" spans="1:4" s="88" customFormat="1" ht="19.5" customHeight="1">
      <c r="A331" s="100" t="s">
        <v>294</v>
      </c>
      <c r="B331" s="98"/>
      <c r="C331" s="98"/>
      <c r="D331" s="99" t="e">
        <f t="shared" si="4"/>
        <v>#DIV/0!</v>
      </c>
    </row>
    <row r="332" spans="1:4" s="88" customFormat="1" ht="19.5" customHeight="1">
      <c r="A332" s="100" t="s">
        <v>295</v>
      </c>
      <c r="B332" s="98"/>
      <c r="C332" s="98"/>
      <c r="D332" s="99" t="e">
        <f t="shared" si="4"/>
        <v>#DIV/0!</v>
      </c>
    </row>
    <row r="333" spans="1:4" s="88" customFormat="1" ht="19.5" customHeight="1">
      <c r="A333" s="97" t="s">
        <v>296</v>
      </c>
      <c r="B333" s="98"/>
      <c r="C333" s="98"/>
      <c r="D333" s="99" t="e">
        <f t="shared" si="4"/>
        <v>#DIV/0!</v>
      </c>
    </row>
    <row r="334" spans="1:4" s="88" customFormat="1" ht="19.5" customHeight="1">
      <c r="A334" s="97" t="s">
        <v>519</v>
      </c>
      <c r="B334" s="98"/>
      <c r="C334" s="98"/>
      <c r="D334" s="99" t="e">
        <f t="shared" si="4"/>
        <v>#DIV/0!</v>
      </c>
    </row>
    <row r="335" spans="1:4" s="88" customFormat="1" ht="19.5" customHeight="1">
      <c r="A335" s="97" t="s">
        <v>520</v>
      </c>
      <c r="B335" s="98"/>
      <c r="C335" s="98"/>
      <c r="D335" s="99" t="e">
        <f t="shared" si="4"/>
        <v>#DIV/0!</v>
      </c>
    </row>
    <row r="336" spans="1:4" s="88" customFormat="1" ht="19.5" customHeight="1">
      <c r="A336" s="100" t="s">
        <v>521</v>
      </c>
      <c r="B336" s="98"/>
      <c r="C336" s="98"/>
      <c r="D336" s="99" t="e">
        <f t="shared" si="4"/>
        <v>#DIV/0!</v>
      </c>
    </row>
    <row r="337" spans="1:4" s="88" customFormat="1" ht="19.5" customHeight="1">
      <c r="A337" s="100" t="s">
        <v>335</v>
      </c>
      <c r="B337" s="98"/>
      <c r="C337" s="98"/>
      <c r="D337" s="99" t="e">
        <f t="shared" si="4"/>
        <v>#DIV/0!</v>
      </c>
    </row>
    <row r="338" spans="1:4" s="88" customFormat="1" ht="19.5" customHeight="1">
      <c r="A338" s="100" t="s">
        <v>303</v>
      </c>
      <c r="B338" s="98"/>
      <c r="C338" s="98"/>
      <c r="D338" s="99" t="e">
        <f t="shared" si="4"/>
        <v>#DIV/0!</v>
      </c>
    </row>
    <row r="339" spans="1:4" s="88" customFormat="1" ht="19.5" customHeight="1">
      <c r="A339" s="100" t="s">
        <v>522</v>
      </c>
      <c r="B339" s="98"/>
      <c r="C339" s="98"/>
      <c r="D339" s="99" t="e">
        <f t="shared" si="4"/>
        <v>#DIV/0!</v>
      </c>
    </row>
    <row r="340" spans="1:4" s="88" customFormat="1" ht="19.5" customHeight="1">
      <c r="A340" s="101" t="s">
        <v>523</v>
      </c>
      <c r="B340" s="98"/>
      <c r="C340" s="98">
        <f>SUM(C341:C347)</f>
        <v>0</v>
      </c>
      <c r="D340" s="99" t="e">
        <f t="shared" si="4"/>
        <v>#DIV/0!</v>
      </c>
    </row>
    <row r="341" spans="1:4" s="88" customFormat="1" ht="19.5" customHeight="1">
      <c r="A341" s="97" t="s">
        <v>294</v>
      </c>
      <c r="B341" s="98"/>
      <c r="C341" s="98"/>
      <c r="D341" s="99" t="e">
        <f t="shared" si="4"/>
        <v>#DIV/0!</v>
      </c>
    </row>
    <row r="342" spans="1:4" s="88" customFormat="1" ht="19.5" customHeight="1">
      <c r="A342" s="97" t="s">
        <v>295</v>
      </c>
      <c r="B342" s="98"/>
      <c r="C342" s="98"/>
      <c r="D342" s="99" t="e">
        <f t="shared" si="4"/>
        <v>#DIV/0!</v>
      </c>
    </row>
    <row r="343" spans="1:4" s="88" customFormat="1" ht="19.5" customHeight="1">
      <c r="A343" s="102" t="s">
        <v>296</v>
      </c>
      <c r="B343" s="98"/>
      <c r="C343" s="98"/>
      <c r="D343" s="99" t="e">
        <f t="shared" si="4"/>
        <v>#DIV/0!</v>
      </c>
    </row>
    <row r="344" spans="1:4" s="88" customFormat="1" ht="19.5" customHeight="1">
      <c r="A344" s="103" t="s">
        <v>524</v>
      </c>
      <c r="B344" s="98"/>
      <c r="C344" s="98"/>
      <c r="D344" s="99" t="e">
        <f t="shared" si="4"/>
        <v>#DIV/0!</v>
      </c>
    </row>
    <row r="345" spans="1:4" s="88" customFormat="1" ht="19.5" customHeight="1">
      <c r="A345" s="100" t="s">
        <v>525</v>
      </c>
      <c r="B345" s="98"/>
      <c r="C345" s="98"/>
      <c r="D345" s="99" t="e">
        <f t="shared" si="4"/>
        <v>#DIV/0!</v>
      </c>
    </row>
    <row r="346" spans="1:4" s="88" customFormat="1" ht="19.5" customHeight="1">
      <c r="A346" s="100" t="s">
        <v>303</v>
      </c>
      <c r="B346" s="98"/>
      <c r="C346" s="98"/>
      <c r="D346" s="99" t="e">
        <f t="shared" si="4"/>
        <v>#DIV/0!</v>
      </c>
    </row>
    <row r="347" spans="1:4" s="88" customFormat="1" ht="19.5" customHeight="1">
      <c r="A347" s="97" t="s">
        <v>526</v>
      </c>
      <c r="B347" s="98"/>
      <c r="C347" s="98"/>
      <c r="D347" s="99" t="e">
        <f t="shared" si="4"/>
        <v>#DIV/0!</v>
      </c>
    </row>
    <row r="348" spans="1:4" s="88" customFormat="1" ht="19.5" customHeight="1">
      <c r="A348" s="97" t="s">
        <v>527</v>
      </c>
      <c r="B348" s="98"/>
      <c r="C348" s="98">
        <f>SUM(C349:C353)</f>
        <v>0</v>
      </c>
      <c r="D348" s="99" t="e">
        <f t="shared" si="4"/>
        <v>#DIV/0!</v>
      </c>
    </row>
    <row r="349" spans="1:4" s="88" customFormat="1" ht="19.5" customHeight="1">
      <c r="A349" s="97" t="s">
        <v>294</v>
      </c>
      <c r="B349" s="98"/>
      <c r="C349" s="98"/>
      <c r="D349" s="99" t="e">
        <f t="shared" si="4"/>
        <v>#DIV/0!</v>
      </c>
    </row>
    <row r="350" spans="1:4" s="88" customFormat="1" ht="19.5" customHeight="1">
      <c r="A350" s="100" t="s">
        <v>295</v>
      </c>
      <c r="B350" s="98"/>
      <c r="C350" s="98"/>
      <c r="D350" s="99" t="e">
        <f t="shared" si="4"/>
        <v>#DIV/0!</v>
      </c>
    </row>
    <row r="351" spans="1:4" s="88" customFormat="1" ht="19.5" customHeight="1">
      <c r="A351" s="97" t="s">
        <v>335</v>
      </c>
      <c r="B351" s="98"/>
      <c r="C351" s="98"/>
      <c r="D351" s="99" t="e">
        <f t="shared" si="4"/>
        <v>#DIV/0!</v>
      </c>
    </row>
    <row r="352" spans="1:4" s="88" customFormat="1" ht="19.5" customHeight="1">
      <c r="A352" s="100" t="s">
        <v>528</v>
      </c>
      <c r="B352" s="98"/>
      <c r="C352" s="98"/>
      <c r="D352" s="99" t="e">
        <f t="shared" si="4"/>
        <v>#DIV/0!</v>
      </c>
    </row>
    <row r="353" spans="1:4" s="88" customFormat="1" ht="19.5" customHeight="1">
      <c r="A353" s="97" t="s">
        <v>529</v>
      </c>
      <c r="B353" s="98"/>
      <c r="C353" s="98"/>
      <c r="D353" s="99" t="e">
        <f t="shared" si="4"/>
        <v>#DIV/0!</v>
      </c>
    </row>
    <row r="354" spans="1:4" s="88" customFormat="1" ht="19.5" customHeight="1">
      <c r="A354" s="97" t="s">
        <v>530</v>
      </c>
      <c r="B354" s="98">
        <v>39</v>
      </c>
      <c r="C354" s="98">
        <f>SUM(C355)</f>
        <v>15</v>
      </c>
      <c r="D354" s="99">
        <f t="shared" si="4"/>
        <v>0.38461538461538464</v>
      </c>
    </row>
    <row r="355" spans="1:4" s="88" customFormat="1" ht="19.5" customHeight="1">
      <c r="A355" s="97" t="s">
        <v>531</v>
      </c>
      <c r="B355" s="98">
        <v>39</v>
      </c>
      <c r="C355" s="98">
        <v>15</v>
      </c>
      <c r="D355" s="99">
        <f t="shared" si="4"/>
        <v>0.38461538461538464</v>
      </c>
    </row>
    <row r="356" spans="1:4" s="88" customFormat="1" ht="19.5" customHeight="1">
      <c r="A356" s="93" t="s">
        <v>1494</v>
      </c>
      <c r="B356" s="94">
        <v>32331</v>
      </c>
      <c r="C356" s="94">
        <f>C357+C362+C371+C378+C384+C388+C392+C396+C402+C409</f>
        <v>33520</v>
      </c>
      <c r="D356" s="96">
        <f t="shared" si="4"/>
        <v>1.0367758498035942</v>
      </c>
    </row>
    <row r="357" spans="1:4" s="88" customFormat="1" ht="19.5" customHeight="1">
      <c r="A357" s="100" t="s">
        <v>533</v>
      </c>
      <c r="B357" s="98">
        <v>1134</v>
      </c>
      <c r="C357" s="98">
        <f>SUM(C358:C361)</f>
        <v>1036</v>
      </c>
      <c r="D357" s="99">
        <f t="shared" si="4"/>
        <v>0.9135802469135802</v>
      </c>
    </row>
    <row r="358" spans="1:4" s="88" customFormat="1" ht="19.5" customHeight="1">
      <c r="A358" s="97" t="s">
        <v>294</v>
      </c>
      <c r="B358" s="98">
        <v>128</v>
      </c>
      <c r="C358" s="98">
        <v>135</v>
      </c>
      <c r="D358" s="99">
        <f t="shared" si="4"/>
        <v>1.0546875</v>
      </c>
    </row>
    <row r="359" spans="1:4" s="88" customFormat="1" ht="19.5" customHeight="1">
      <c r="A359" s="97" t="s">
        <v>295</v>
      </c>
      <c r="B359" s="98">
        <v>50</v>
      </c>
      <c r="C359" s="98"/>
      <c r="D359" s="99">
        <f t="shared" si="4"/>
        <v>0</v>
      </c>
    </row>
    <row r="360" spans="1:4" s="88" customFormat="1" ht="19.5" customHeight="1">
      <c r="A360" s="97" t="s">
        <v>296</v>
      </c>
      <c r="B360" s="98"/>
      <c r="C360" s="98"/>
      <c r="D360" s="99" t="e">
        <f t="shared" si="4"/>
        <v>#DIV/0!</v>
      </c>
    </row>
    <row r="361" spans="1:4" s="88" customFormat="1" ht="19.5" customHeight="1">
      <c r="A361" s="103" t="s">
        <v>534</v>
      </c>
      <c r="B361" s="98">
        <v>956</v>
      </c>
      <c r="C361" s="98">
        <v>901</v>
      </c>
      <c r="D361" s="99">
        <f t="shared" si="4"/>
        <v>0.9424686192468619</v>
      </c>
    </row>
    <row r="362" spans="1:4" s="88" customFormat="1" ht="19.5" customHeight="1">
      <c r="A362" s="97" t="s">
        <v>535</v>
      </c>
      <c r="B362" s="98">
        <v>28498</v>
      </c>
      <c r="C362" s="98">
        <f>SUM(C363:C370)</f>
        <v>29680</v>
      </c>
      <c r="D362" s="99">
        <f t="shared" si="4"/>
        <v>1.0414765948487612</v>
      </c>
    </row>
    <row r="363" spans="1:4" s="88" customFormat="1" ht="19.5" customHeight="1">
      <c r="A363" s="97" t="s">
        <v>536</v>
      </c>
      <c r="B363" s="98">
        <v>1978</v>
      </c>
      <c r="C363" s="98">
        <v>2045</v>
      </c>
      <c r="D363" s="99">
        <f t="shared" si="4"/>
        <v>1.0338725985844288</v>
      </c>
    </row>
    <row r="364" spans="1:4" s="88" customFormat="1" ht="19.5" customHeight="1">
      <c r="A364" s="97" t="s">
        <v>537</v>
      </c>
      <c r="B364" s="98">
        <v>14481</v>
      </c>
      <c r="C364" s="98">
        <v>15800</v>
      </c>
      <c r="D364" s="99">
        <f t="shared" si="4"/>
        <v>1.0910848698294318</v>
      </c>
    </row>
    <row r="365" spans="1:4" s="88" customFormat="1" ht="19.5" customHeight="1">
      <c r="A365" s="100" t="s">
        <v>538</v>
      </c>
      <c r="B365" s="98">
        <v>7628</v>
      </c>
      <c r="C365" s="98">
        <v>7800</v>
      </c>
      <c r="D365" s="99">
        <f t="shared" si="4"/>
        <v>1.0225485055060304</v>
      </c>
    </row>
    <row r="366" spans="1:4" s="88" customFormat="1" ht="19.5" customHeight="1">
      <c r="A366" s="100" t="s">
        <v>539</v>
      </c>
      <c r="B366" s="98">
        <v>4411</v>
      </c>
      <c r="C366" s="98">
        <v>4035</v>
      </c>
      <c r="D366" s="99">
        <f t="shared" si="4"/>
        <v>0.9147585581500793</v>
      </c>
    </row>
    <row r="367" spans="1:4" s="88" customFormat="1" ht="19.5" customHeight="1">
      <c r="A367" s="100" t="s">
        <v>540</v>
      </c>
      <c r="B367" s="98"/>
      <c r="C367" s="98"/>
      <c r="D367" s="99" t="e">
        <f t="shared" si="4"/>
        <v>#DIV/0!</v>
      </c>
    </row>
    <row r="368" spans="1:4" s="88" customFormat="1" ht="19.5" customHeight="1">
      <c r="A368" s="97" t="s">
        <v>541</v>
      </c>
      <c r="B368" s="98"/>
      <c r="C368" s="98"/>
      <c r="D368" s="99" t="e">
        <f t="shared" si="4"/>
        <v>#DIV/0!</v>
      </c>
    </row>
    <row r="369" spans="1:4" s="88" customFormat="1" ht="19.5" customHeight="1">
      <c r="A369" s="97" t="s">
        <v>542</v>
      </c>
      <c r="B369" s="98"/>
      <c r="C369" s="98"/>
      <c r="D369" s="99" t="e">
        <f t="shared" si="4"/>
        <v>#DIV/0!</v>
      </c>
    </row>
    <row r="370" spans="1:4" s="88" customFormat="1" ht="19.5" customHeight="1">
      <c r="A370" s="97" t="s">
        <v>543</v>
      </c>
      <c r="B370" s="98"/>
      <c r="C370" s="98"/>
      <c r="D370" s="99" t="e">
        <f t="shared" si="4"/>
        <v>#DIV/0!</v>
      </c>
    </row>
    <row r="371" spans="1:4" s="88" customFormat="1" ht="19.5" customHeight="1">
      <c r="A371" s="97" t="s">
        <v>544</v>
      </c>
      <c r="B371" s="98">
        <v>1714</v>
      </c>
      <c r="C371" s="98">
        <f>SUM(C372:C377)</f>
        <v>1781</v>
      </c>
      <c r="D371" s="99">
        <f t="shared" si="4"/>
        <v>1.0390898483080513</v>
      </c>
    </row>
    <row r="372" spans="1:4" s="88" customFormat="1" ht="19.5" customHeight="1">
      <c r="A372" s="97" t="s">
        <v>545</v>
      </c>
      <c r="B372" s="98">
        <v>635</v>
      </c>
      <c r="C372" s="98">
        <v>1722</v>
      </c>
      <c r="D372" s="99">
        <f t="shared" si="4"/>
        <v>2.7118110236220474</v>
      </c>
    </row>
    <row r="373" spans="1:4" s="88" customFormat="1" ht="19.5" customHeight="1">
      <c r="A373" s="97" t="s">
        <v>546</v>
      </c>
      <c r="B373" s="98"/>
      <c r="C373" s="98"/>
      <c r="D373" s="99" t="e">
        <f t="shared" si="4"/>
        <v>#DIV/0!</v>
      </c>
    </row>
    <row r="374" spans="1:4" s="88" customFormat="1" ht="19.5" customHeight="1">
      <c r="A374" s="97" t="s">
        <v>547</v>
      </c>
      <c r="B374" s="98"/>
      <c r="C374" s="98"/>
      <c r="D374" s="99" t="e">
        <f t="shared" si="4"/>
        <v>#DIV/0!</v>
      </c>
    </row>
    <row r="375" spans="1:4" s="88" customFormat="1" ht="19.5" customHeight="1">
      <c r="A375" s="100" t="s">
        <v>548</v>
      </c>
      <c r="B375" s="98">
        <v>1043</v>
      </c>
      <c r="C375" s="98">
        <v>59</v>
      </c>
      <c r="D375" s="99">
        <f t="shared" si="4"/>
        <v>0.05656759348034516</v>
      </c>
    </row>
    <row r="376" spans="1:4" s="88" customFormat="1" ht="19.5" customHeight="1">
      <c r="A376" s="100" t="s">
        <v>549</v>
      </c>
      <c r="B376" s="98"/>
      <c r="C376" s="98"/>
      <c r="D376" s="99" t="e">
        <f t="shared" si="4"/>
        <v>#DIV/0!</v>
      </c>
    </row>
    <row r="377" spans="1:4" s="88" customFormat="1" ht="19.5" customHeight="1">
      <c r="A377" s="100" t="s">
        <v>550</v>
      </c>
      <c r="B377" s="98">
        <v>36</v>
      </c>
      <c r="C377" s="98"/>
      <c r="D377" s="99">
        <f t="shared" si="4"/>
        <v>0</v>
      </c>
    </row>
    <row r="378" spans="1:4" s="88" customFormat="1" ht="19.5" customHeight="1">
      <c r="A378" s="101" t="s">
        <v>551</v>
      </c>
      <c r="B378" s="98">
        <v>466</v>
      </c>
      <c r="C378" s="98">
        <f>SUM(C379:C383)</f>
        <v>513</v>
      </c>
      <c r="D378" s="99">
        <f t="shared" si="4"/>
        <v>1.1008583690987124</v>
      </c>
    </row>
    <row r="379" spans="1:4" s="88" customFormat="1" ht="19.5" customHeight="1">
      <c r="A379" s="97" t="s">
        <v>552</v>
      </c>
      <c r="B379" s="98">
        <v>3</v>
      </c>
      <c r="C379" s="98">
        <v>57</v>
      </c>
      <c r="D379" s="99">
        <f t="shared" si="4"/>
        <v>19</v>
      </c>
    </row>
    <row r="380" spans="1:4" s="88" customFormat="1" ht="19.5" customHeight="1">
      <c r="A380" s="97" t="s">
        <v>553</v>
      </c>
      <c r="B380" s="98"/>
      <c r="C380" s="98"/>
      <c r="D380" s="99" t="e">
        <f t="shared" si="4"/>
        <v>#DIV/0!</v>
      </c>
    </row>
    <row r="381" spans="1:4" s="88" customFormat="1" ht="19.5" customHeight="1">
      <c r="A381" s="97" t="s">
        <v>554</v>
      </c>
      <c r="B381" s="98">
        <v>233</v>
      </c>
      <c r="C381" s="98">
        <v>234</v>
      </c>
      <c r="D381" s="99">
        <f t="shared" si="4"/>
        <v>1.0042918454935623</v>
      </c>
    </row>
    <row r="382" spans="1:4" s="88" customFormat="1" ht="19.5" customHeight="1">
      <c r="A382" s="100" t="s">
        <v>555</v>
      </c>
      <c r="B382" s="98">
        <v>230</v>
      </c>
      <c r="C382" s="98">
        <v>222</v>
      </c>
      <c r="D382" s="99">
        <f t="shared" si="4"/>
        <v>0.9652173913043478</v>
      </c>
    </row>
    <row r="383" spans="1:4" s="88" customFormat="1" ht="19.5" customHeight="1">
      <c r="A383" s="100" t="s">
        <v>556</v>
      </c>
      <c r="B383" s="98"/>
      <c r="C383" s="98"/>
      <c r="D383" s="99" t="e">
        <f t="shared" si="4"/>
        <v>#DIV/0!</v>
      </c>
    </row>
    <row r="384" spans="1:4" s="88" customFormat="1" ht="19.5" customHeight="1">
      <c r="A384" s="100" t="s">
        <v>557</v>
      </c>
      <c r="B384" s="98">
        <v>268</v>
      </c>
      <c r="C384" s="98">
        <f>SUM(C385:C387)</f>
        <v>257</v>
      </c>
      <c r="D384" s="99">
        <f t="shared" si="4"/>
        <v>0.9589552238805971</v>
      </c>
    </row>
    <row r="385" spans="1:4" s="88" customFormat="1" ht="19.5" customHeight="1">
      <c r="A385" s="97" t="s">
        <v>558</v>
      </c>
      <c r="B385" s="98">
        <v>268</v>
      </c>
      <c r="C385" s="98">
        <v>257</v>
      </c>
      <c r="D385" s="99">
        <f t="shared" si="4"/>
        <v>0.9589552238805971</v>
      </c>
    </row>
    <row r="386" spans="1:4" s="88" customFormat="1" ht="19.5" customHeight="1">
      <c r="A386" s="97" t="s">
        <v>559</v>
      </c>
      <c r="B386" s="98"/>
      <c r="C386" s="98"/>
      <c r="D386" s="99" t="e">
        <f t="shared" si="4"/>
        <v>#DIV/0!</v>
      </c>
    </row>
    <row r="387" spans="1:4" s="88" customFormat="1" ht="19.5" customHeight="1">
      <c r="A387" s="97" t="s">
        <v>560</v>
      </c>
      <c r="B387" s="98"/>
      <c r="C387" s="98"/>
      <c r="D387" s="99" t="e">
        <f t="shared" si="4"/>
        <v>#DIV/0!</v>
      </c>
    </row>
    <row r="388" spans="1:4" s="88" customFormat="1" ht="19.5" customHeight="1">
      <c r="A388" s="100" t="s">
        <v>561</v>
      </c>
      <c r="B388" s="98"/>
      <c r="C388" s="98">
        <f>SUM(C389:C391)</f>
        <v>0</v>
      </c>
      <c r="D388" s="99" t="e">
        <f t="shared" si="4"/>
        <v>#DIV/0!</v>
      </c>
    </row>
    <row r="389" spans="1:4" s="88" customFormat="1" ht="19.5" customHeight="1">
      <c r="A389" s="100" t="s">
        <v>562</v>
      </c>
      <c r="B389" s="98"/>
      <c r="C389" s="98"/>
      <c r="D389" s="99" t="e">
        <f aca="true" t="shared" si="5" ref="D389:D452">C389/B389</f>
        <v>#DIV/0!</v>
      </c>
    </row>
    <row r="390" spans="1:4" s="88" customFormat="1" ht="19.5" customHeight="1">
      <c r="A390" s="100" t="s">
        <v>563</v>
      </c>
      <c r="B390" s="98"/>
      <c r="C390" s="98"/>
      <c r="D390" s="99" t="e">
        <f t="shared" si="5"/>
        <v>#DIV/0!</v>
      </c>
    </row>
    <row r="391" spans="1:4" s="88" customFormat="1" ht="19.5" customHeight="1">
      <c r="A391" s="101" t="s">
        <v>564</v>
      </c>
      <c r="B391" s="98"/>
      <c r="C391" s="98"/>
      <c r="D391" s="99" t="e">
        <f t="shared" si="5"/>
        <v>#DIV/0!</v>
      </c>
    </row>
    <row r="392" spans="1:4" s="88" customFormat="1" ht="19.5" customHeight="1">
      <c r="A392" s="97" t="s">
        <v>565</v>
      </c>
      <c r="B392" s="98"/>
      <c r="C392" s="98">
        <f>SUM(C393:C395)</f>
        <v>0</v>
      </c>
      <c r="D392" s="99" t="e">
        <f t="shared" si="5"/>
        <v>#DIV/0!</v>
      </c>
    </row>
    <row r="393" spans="1:4" s="88" customFormat="1" ht="19.5" customHeight="1">
      <c r="A393" s="97" t="s">
        <v>566</v>
      </c>
      <c r="B393" s="98"/>
      <c r="C393" s="98"/>
      <c r="D393" s="99" t="e">
        <f t="shared" si="5"/>
        <v>#DIV/0!</v>
      </c>
    </row>
    <row r="394" spans="1:4" s="88" customFormat="1" ht="19.5" customHeight="1">
      <c r="A394" s="97" t="s">
        <v>567</v>
      </c>
      <c r="B394" s="98"/>
      <c r="C394" s="98"/>
      <c r="D394" s="99" t="e">
        <f t="shared" si="5"/>
        <v>#DIV/0!</v>
      </c>
    </row>
    <row r="395" spans="1:4" s="88" customFormat="1" ht="19.5" customHeight="1">
      <c r="A395" s="100" t="s">
        <v>568</v>
      </c>
      <c r="B395" s="98"/>
      <c r="C395" s="98"/>
      <c r="D395" s="99" t="e">
        <f t="shared" si="5"/>
        <v>#DIV/0!</v>
      </c>
    </row>
    <row r="396" spans="1:4" s="88" customFormat="1" ht="19.5" customHeight="1">
      <c r="A396" s="100" t="s">
        <v>569</v>
      </c>
      <c r="B396" s="98">
        <v>251</v>
      </c>
      <c r="C396" s="98">
        <f>SUM(C397:C401)</f>
        <v>253</v>
      </c>
      <c r="D396" s="99">
        <f t="shared" si="5"/>
        <v>1.0079681274900398</v>
      </c>
    </row>
    <row r="397" spans="1:4" s="88" customFormat="1" ht="19.5" customHeight="1">
      <c r="A397" s="100" t="s">
        <v>570</v>
      </c>
      <c r="B397" s="98">
        <v>251</v>
      </c>
      <c r="C397" s="98">
        <v>253</v>
      </c>
      <c r="D397" s="99">
        <f t="shared" si="5"/>
        <v>1.0079681274900398</v>
      </c>
    </row>
    <row r="398" spans="1:4" s="88" customFormat="1" ht="19.5" customHeight="1">
      <c r="A398" s="97" t="s">
        <v>571</v>
      </c>
      <c r="B398" s="98"/>
      <c r="C398" s="98"/>
      <c r="D398" s="99" t="e">
        <f t="shared" si="5"/>
        <v>#DIV/0!</v>
      </c>
    </row>
    <row r="399" spans="1:4" s="88" customFormat="1" ht="19.5" customHeight="1">
      <c r="A399" s="97" t="s">
        <v>572</v>
      </c>
      <c r="B399" s="98"/>
      <c r="C399" s="98"/>
      <c r="D399" s="99" t="e">
        <f t="shared" si="5"/>
        <v>#DIV/0!</v>
      </c>
    </row>
    <row r="400" spans="1:4" s="88" customFormat="1" ht="19.5" customHeight="1">
      <c r="A400" s="97" t="s">
        <v>573</v>
      </c>
      <c r="B400" s="98"/>
      <c r="C400" s="98"/>
      <c r="D400" s="99" t="e">
        <f t="shared" si="5"/>
        <v>#DIV/0!</v>
      </c>
    </row>
    <row r="401" spans="1:4" s="88" customFormat="1" ht="19.5" customHeight="1">
      <c r="A401" s="97" t="s">
        <v>574</v>
      </c>
      <c r="B401" s="98"/>
      <c r="C401" s="98"/>
      <c r="D401" s="99" t="e">
        <f t="shared" si="5"/>
        <v>#DIV/0!</v>
      </c>
    </row>
    <row r="402" spans="1:4" s="88" customFormat="1" ht="19.5" customHeight="1">
      <c r="A402" s="97" t="s">
        <v>575</v>
      </c>
      <c r="B402" s="98"/>
      <c r="C402" s="98">
        <f>SUM(C403:C408)</f>
        <v>0</v>
      </c>
      <c r="D402" s="99" t="e">
        <f t="shared" si="5"/>
        <v>#DIV/0!</v>
      </c>
    </row>
    <row r="403" spans="1:4" s="88" customFormat="1" ht="19.5" customHeight="1">
      <c r="A403" s="100" t="s">
        <v>576</v>
      </c>
      <c r="B403" s="98"/>
      <c r="C403" s="98"/>
      <c r="D403" s="99" t="e">
        <f t="shared" si="5"/>
        <v>#DIV/0!</v>
      </c>
    </row>
    <row r="404" spans="1:4" s="88" customFormat="1" ht="19.5" customHeight="1">
      <c r="A404" s="100" t="s">
        <v>577</v>
      </c>
      <c r="B404" s="98"/>
      <c r="C404" s="98"/>
      <c r="D404" s="99" t="e">
        <f t="shared" si="5"/>
        <v>#DIV/0!</v>
      </c>
    </row>
    <row r="405" spans="1:4" s="88" customFormat="1" ht="19.5" customHeight="1">
      <c r="A405" s="100" t="s">
        <v>578</v>
      </c>
      <c r="B405" s="98"/>
      <c r="C405" s="98"/>
      <c r="D405" s="99" t="e">
        <f t="shared" si="5"/>
        <v>#DIV/0!</v>
      </c>
    </row>
    <row r="406" spans="1:4" s="88" customFormat="1" ht="19.5" customHeight="1">
      <c r="A406" s="101" t="s">
        <v>579</v>
      </c>
      <c r="B406" s="98"/>
      <c r="C406" s="98"/>
      <c r="D406" s="99" t="e">
        <f t="shared" si="5"/>
        <v>#DIV/0!</v>
      </c>
    </row>
    <row r="407" spans="1:4" s="88" customFormat="1" ht="19.5" customHeight="1">
      <c r="A407" s="97" t="s">
        <v>580</v>
      </c>
      <c r="B407" s="98"/>
      <c r="C407" s="98"/>
      <c r="D407" s="99" t="e">
        <f t="shared" si="5"/>
        <v>#DIV/0!</v>
      </c>
    </row>
    <row r="408" spans="1:4" s="88" customFormat="1" ht="19.5" customHeight="1">
      <c r="A408" s="97" t="s">
        <v>581</v>
      </c>
      <c r="B408" s="98"/>
      <c r="C408" s="98"/>
      <c r="D408" s="99" t="e">
        <f t="shared" si="5"/>
        <v>#DIV/0!</v>
      </c>
    </row>
    <row r="409" spans="1:4" s="88" customFormat="1" ht="19.5" customHeight="1">
      <c r="A409" s="97" t="s">
        <v>582</v>
      </c>
      <c r="B409" s="98"/>
      <c r="C409" s="98"/>
      <c r="D409" s="99" t="e">
        <f t="shared" si="5"/>
        <v>#DIV/0!</v>
      </c>
    </row>
    <row r="410" spans="1:4" s="88" customFormat="1" ht="19.5" customHeight="1">
      <c r="A410" s="101" t="s">
        <v>1495</v>
      </c>
      <c r="B410" s="98">
        <v>1503</v>
      </c>
      <c r="C410" s="98">
        <f>C411+C416+C425+C431+C437+C442+C447+C454+C458+C461</f>
        <v>1500</v>
      </c>
      <c r="D410" s="99">
        <f t="shared" si="5"/>
        <v>0.998003992015968</v>
      </c>
    </row>
    <row r="411" spans="1:4" s="88" customFormat="1" ht="19.5" customHeight="1">
      <c r="A411" s="100" t="s">
        <v>585</v>
      </c>
      <c r="B411" s="98">
        <v>189</v>
      </c>
      <c r="C411" s="98">
        <f>SUM(C412:C415)</f>
        <v>196</v>
      </c>
      <c r="D411" s="99">
        <f t="shared" si="5"/>
        <v>1.037037037037037</v>
      </c>
    </row>
    <row r="412" spans="1:4" s="88" customFormat="1" ht="19.5" customHeight="1">
      <c r="A412" s="97" t="s">
        <v>294</v>
      </c>
      <c r="B412" s="98">
        <v>189</v>
      </c>
      <c r="C412" s="98">
        <v>196</v>
      </c>
      <c r="D412" s="99">
        <f t="shared" si="5"/>
        <v>1.037037037037037</v>
      </c>
    </row>
    <row r="413" spans="1:4" s="88" customFormat="1" ht="19.5" customHeight="1">
      <c r="A413" s="97" t="s">
        <v>295</v>
      </c>
      <c r="B413" s="98"/>
      <c r="C413" s="98"/>
      <c r="D413" s="99" t="e">
        <f t="shared" si="5"/>
        <v>#DIV/0!</v>
      </c>
    </row>
    <row r="414" spans="1:4" s="88" customFormat="1" ht="19.5" customHeight="1">
      <c r="A414" s="97" t="s">
        <v>296</v>
      </c>
      <c r="B414" s="98"/>
      <c r="C414" s="98"/>
      <c r="D414" s="99" t="e">
        <f t="shared" si="5"/>
        <v>#DIV/0!</v>
      </c>
    </row>
    <row r="415" spans="1:4" s="88" customFormat="1" ht="19.5" customHeight="1">
      <c r="A415" s="100" t="s">
        <v>586</v>
      </c>
      <c r="B415" s="98"/>
      <c r="C415" s="98"/>
      <c r="D415" s="99" t="e">
        <f t="shared" si="5"/>
        <v>#DIV/0!</v>
      </c>
    </row>
    <row r="416" spans="1:4" s="88" customFormat="1" ht="19.5" customHeight="1">
      <c r="A416" s="97" t="s">
        <v>587</v>
      </c>
      <c r="B416" s="98"/>
      <c r="C416" s="98">
        <f>SUM(C417:C424)</f>
        <v>0</v>
      </c>
      <c r="D416" s="99" t="e">
        <f t="shared" si="5"/>
        <v>#DIV/0!</v>
      </c>
    </row>
    <row r="417" spans="1:4" s="88" customFormat="1" ht="19.5" customHeight="1">
      <c r="A417" s="97" t="s">
        <v>588</v>
      </c>
      <c r="B417" s="98"/>
      <c r="C417" s="98"/>
      <c r="D417" s="99" t="e">
        <f t="shared" si="5"/>
        <v>#DIV/0!</v>
      </c>
    </row>
    <row r="418" spans="1:4" s="88" customFormat="1" ht="19.5" customHeight="1">
      <c r="A418" s="97" t="s">
        <v>589</v>
      </c>
      <c r="B418" s="98"/>
      <c r="C418" s="98"/>
      <c r="D418" s="99" t="e">
        <f t="shared" si="5"/>
        <v>#DIV/0!</v>
      </c>
    </row>
    <row r="419" spans="1:4" s="88" customFormat="1" ht="19.5" customHeight="1">
      <c r="A419" s="101" t="s">
        <v>590</v>
      </c>
      <c r="B419" s="98"/>
      <c r="C419" s="98"/>
      <c r="D419" s="99" t="e">
        <f t="shared" si="5"/>
        <v>#DIV/0!</v>
      </c>
    </row>
    <row r="420" spans="1:4" s="88" customFormat="1" ht="19.5" customHeight="1">
      <c r="A420" s="97" t="s">
        <v>591</v>
      </c>
      <c r="B420" s="98"/>
      <c r="C420" s="98"/>
      <c r="D420" s="99" t="e">
        <f t="shared" si="5"/>
        <v>#DIV/0!</v>
      </c>
    </row>
    <row r="421" spans="1:4" s="88" customFormat="1" ht="19.5" customHeight="1">
      <c r="A421" s="97" t="s">
        <v>592</v>
      </c>
      <c r="B421" s="98"/>
      <c r="C421" s="98"/>
      <c r="D421" s="99" t="e">
        <f t="shared" si="5"/>
        <v>#DIV/0!</v>
      </c>
    </row>
    <row r="422" spans="1:4" s="88" customFormat="1" ht="19.5" customHeight="1">
      <c r="A422" s="97" t="s">
        <v>593</v>
      </c>
      <c r="B422" s="98"/>
      <c r="C422" s="98"/>
      <c r="D422" s="99" t="e">
        <f t="shared" si="5"/>
        <v>#DIV/0!</v>
      </c>
    </row>
    <row r="423" spans="1:4" s="88" customFormat="1" ht="19.5" customHeight="1">
      <c r="A423" s="100" t="s">
        <v>594</v>
      </c>
      <c r="B423" s="98"/>
      <c r="C423" s="98"/>
      <c r="D423" s="99" t="e">
        <f t="shared" si="5"/>
        <v>#DIV/0!</v>
      </c>
    </row>
    <row r="424" spans="1:4" s="88" customFormat="1" ht="19.5" customHeight="1">
      <c r="A424" s="100" t="s">
        <v>595</v>
      </c>
      <c r="B424" s="98"/>
      <c r="C424" s="98"/>
      <c r="D424" s="99" t="e">
        <f t="shared" si="5"/>
        <v>#DIV/0!</v>
      </c>
    </row>
    <row r="425" spans="1:4" s="88" customFormat="1" ht="19.5" customHeight="1">
      <c r="A425" s="100" t="s">
        <v>596</v>
      </c>
      <c r="B425" s="98"/>
      <c r="C425" s="98">
        <f>SUM(C426:C430)</f>
        <v>0</v>
      </c>
      <c r="D425" s="99" t="e">
        <f t="shared" si="5"/>
        <v>#DIV/0!</v>
      </c>
    </row>
    <row r="426" spans="1:4" s="88" customFormat="1" ht="19.5" customHeight="1">
      <c r="A426" s="97" t="s">
        <v>588</v>
      </c>
      <c r="B426" s="98"/>
      <c r="C426" s="98"/>
      <c r="D426" s="99" t="e">
        <f t="shared" si="5"/>
        <v>#DIV/0!</v>
      </c>
    </row>
    <row r="427" spans="1:4" s="88" customFormat="1" ht="19.5" customHeight="1">
      <c r="A427" s="97" t="s">
        <v>597</v>
      </c>
      <c r="B427" s="98"/>
      <c r="C427" s="98"/>
      <c r="D427" s="99" t="e">
        <f t="shared" si="5"/>
        <v>#DIV/0!</v>
      </c>
    </row>
    <row r="428" spans="1:4" s="88" customFormat="1" ht="19.5" customHeight="1">
      <c r="A428" s="97" t="s">
        <v>598</v>
      </c>
      <c r="B428" s="98"/>
      <c r="C428" s="98"/>
      <c r="D428" s="99" t="e">
        <f t="shared" si="5"/>
        <v>#DIV/0!</v>
      </c>
    </row>
    <row r="429" spans="1:4" s="88" customFormat="1" ht="19.5" customHeight="1">
      <c r="A429" s="100" t="s">
        <v>599</v>
      </c>
      <c r="B429" s="98"/>
      <c r="C429" s="98"/>
      <c r="D429" s="99" t="e">
        <f t="shared" si="5"/>
        <v>#DIV/0!</v>
      </c>
    </row>
    <row r="430" spans="1:4" s="88" customFormat="1" ht="19.5" customHeight="1">
      <c r="A430" s="100" t="s">
        <v>600</v>
      </c>
      <c r="B430" s="98"/>
      <c r="C430" s="98"/>
      <c r="D430" s="99" t="e">
        <f t="shared" si="5"/>
        <v>#DIV/0!</v>
      </c>
    </row>
    <row r="431" spans="1:4" s="88" customFormat="1" ht="19.5" customHeight="1">
      <c r="A431" s="100" t="s">
        <v>601</v>
      </c>
      <c r="B431" s="98">
        <v>1166</v>
      </c>
      <c r="C431" s="98">
        <f>SUM(C432:C436)</f>
        <v>1171</v>
      </c>
      <c r="D431" s="99">
        <f t="shared" si="5"/>
        <v>1.004288164665523</v>
      </c>
    </row>
    <row r="432" spans="1:4" s="88" customFormat="1" ht="19.5" customHeight="1">
      <c r="A432" s="101" t="s">
        <v>588</v>
      </c>
      <c r="B432" s="98">
        <v>122</v>
      </c>
      <c r="C432" s="98">
        <v>136</v>
      </c>
      <c r="D432" s="99">
        <f t="shared" si="5"/>
        <v>1.1147540983606556</v>
      </c>
    </row>
    <row r="433" spans="1:4" s="88" customFormat="1" ht="19.5" customHeight="1">
      <c r="A433" s="97" t="s">
        <v>602</v>
      </c>
      <c r="B433" s="98"/>
      <c r="C433" s="98"/>
      <c r="D433" s="99" t="e">
        <f t="shared" si="5"/>
        <v>#DIV/0!</v>
      </c>
    </row>
    <row r="434" spans="1:4" s="88" customFormat="1" ht="19.5" customHeight="1">
      <c r="A434" s="97" t="s">
        <v>603</v>
      </c>
      <c r="B434" s="98"/>
      <c r="C434" s="98"/>
      <c r="D434" s="99" t="e">
        <f t="shared" si="5"/>
        <v>#DIV/0!</v>
      </c>
    </row>
    <row r="435" spans="1:4" s="88" customFormat="1" ht="19.5" customHeight="1">
      <c r="A435" s="97" t="s">
        <v>604</v>
      </c>
      <c r="B435" s="98">
        <v>1000</v>
      </c>
      <c r="C435" s="98">
        <v>1000</v>
      </c>
      <c r="D435" s="99">
        <f t="shared" si="5"/>
        <v>1</v>
      </c>
    </row>
    <row r="436" spans="1:4" s="88" customFormat="1" ht="19.5" customHeight="1">
      <c r="A436" s="100" t="s">
        <v>605</v>
      </c>
      <c r="B436" s="98">
        <v>44</v>
      </c>
      <c r="C436" s="98">
        <v>35</v>
      </c>
      <c r="D436" s="99">
        <f t="shared" si="5"/>
        <v>0.7954545454545454</v>
      </c>
    </row>
    <row r="437" spans="1:4" s="88" customFormat="1" ht="19.5" customHeight="1">
      <c r="A437" s="100" t="s">
        <v>606</v>
      </c>
      <c r="B437" s="98"/>
      <c r="C437" s="98">
        <f>SUM(C438:C441)</f>
        <v>0</v>
      </c>
      <c r="D437" s="99" t="e">
        <f t="shared" si="5"/>
        <v>#DIV/0!</v>
      </c>
    </row>
    <row r="438" spans="1:4" s="88" customFormat="1" ht="19.5" customHeight="1">
      <c r="A438" s="100" t="s">
        <v>588</v>
      </c>
      <c r="B438" s="98"/>
      <c r="C438" s="98"/>
      <c r="D438" s="99" t="e">
        <f t="shared" si="5"/>
        <v>#DIV/0!</v>
      </c>
    </row>
    <row r="439" spans="1:4" s="88" customFormat="1" ht="19.5" customHeight="1">
      <c r="A439" s="97" t="s">
        <v>607</v>
      </c>
      <c r="B439" s="98"/>
      <c r="C439" s="98"/>
      <c r="D439" s="99" t="e">
        <f t="shared" si="5"/>
        <v>#DIV/0!</v>
      </c>
    </row>
    <row r="440" spans="1:4" s="88" customFormat="1" ht="19.5" customHeight="1">
      <c r="A440" s="97" t="s">
        <v>608</v>
      </c>
      <c r="B440" s="98"/>
      <c r="C440" s="98"/>
      <c r="D440" s="99" t="e">
        <f t="shared" si="5"/>
        <v>#DIV/0!</v>
      </c>
    </row>
    <row r="441" spans="1:4" s="88" customFormat="1" ht="19.5" customHeight="1">
      <c r="A441" s="97" t="s">
        <v>609</v>
      </c>
      <c r="B441" s="98"/>
      <c r="C441" s="98"/>
      <c r="D441" s="99" t="e">
        <f t="shared" si="5"/>
        <v>#DIV/0!</v>
      </c>
    </row>
    <row r="442" spans="1:4" s="88" customFormat="1" ht="19.5" customHeight="1">
      <c r="A442" s="100" t="s">
        <v>610</v>
      </c>
      <c r="B442" s="98"/>
      <c r="C442" s="98">
        <f>SUM(C443:C446)</f>
        <v>0</v>
      </c>
      <c r="D442" s="99" t="e">
        <f t="shared" si="5"/>
        <v>#DIV/0!</v>
      </c>
    </row>
    <row r="443" spans="1:4" s="88" customFormat="1" ht="19.5" customHeight="1">
      <c r="A443" s="100" t="s">
        <v>611</v>
      </c>
      <c r="B443" s="98"/>
      <c r="C443" s="98"/>
      <c r="D443" s="99" t="e">
        <f t="shared" si="5"/>
        <v>#DIV/0!</v>
      </c>
    </row>
    <row r="444" spans="1:4" s="88" customFormat="1" ht="19.5" customHeight="1">
      <c r="A444" s="100" t="s">
        <v>612</v>
      </c>
      <c r="B444" s="98"/>
      <c r="C444" s="98"/>
      <c r="D444" s="99" t="e">
        <f t="shared" si="5"/>
        <v>#DIV/0!</v>
      </c>
    </row>
    <row r="445" spans="1:4" s="88" customFormat="1" ht="19.5" customHeight="1">
      <c r="A445" s="100" t="s">
        <v>613</v>
      </c>
      <c r="B445" s="98"/>
      <c r="C445" s="98"/>
      <c r="D445" s="99" t="e">
        <f t="shared" si="5"/>
        <v>#DIV/0!</v>
      </c>
    </row>
    <row r="446" spans="1:4" s="88" customFormat="1" ht="19.5" customHeight="1">
      <c r="A446" s="100" t="s">
        <v>614</v>
      </c>
      <c r="B446" s="98"/>
      <c r="C446" s="98"/>
      <c r="D446" s="99" t="e">
        <f t="shared" si="5"/>
        <v>#DIV/0!</v>
      </c>
    </row>
    <row r="447" spans="1:4" s="88" customFormat="1" ht="19.5" customHeight="1">
      <c r="A447" s="97" t="s">
        <v>615</v>
      </c>
      <c r="B447" s="98">
        <v>148</v>
      </c>
      <c r="C447" s="98">
        <f>SUM(C448:C453)</f>
        <v>133</v>
      </c>
      <c r="D447" s="99">
        <f t="shared" si="5"/>
        <v>0.8986486486486487</v>
      </c>
    </row>
    <row r="448" spans="1:4" s="88" customFormat="1" ht="19.5" customHeight="1">
      <c r="A448" s="97" t="s">
        <v>588</v>
      </c>
      <c r="B448" s="98">
        <v>124</v>
      </c>
      <c r="C448" s="98">
        <v>128</v>
      </c>
      <c r="D448" s="99">
        <f t="shared" si="5"/>
        <v>1.032258064516129</v>
      </c>
    </row>
    <row r="449" spans="1:4" s="88" customFormat="1" ht="19.5" customHeight="1">
      <c r="A449" s="100" t="s">
        <v>616</v>
      </c>
      <c r="B449" s="98"/>
      <c r="C449" s="98">
        <v>5</v>
      </c>
      <c r="D449" s="99" t="e">
        <f t="shared" si="5"/>
        <v>#DIV/0!</v>
      </c>
    </row>
    <row r="450" spans="1:4" s="88" customFormat="1" ht="19.5" customHeight="1">
      <c r="A450" s="100" t="s">
        <v>617</v>
      </c>
      <c r="B450" s="98"/>
      <c r="C450" s="98"/>
      <c r="D450" s="99" t="e">
        <f t="shared" si="5"/>
        <v>#DIV/0!</v>
      </c>
    </row>
    <row r="451" spans="1:4" s="88" customFormat="1" ht="19.5" customHeight="1">
      <c r="A451" s="100" t="s">
        <v>618</v>
      </c>
      <c r="B451" s="98"/>
      <c r="C451" s="98"/>
      <c r="D451" s="99" t="e">
        <f t="shared" si="5"/>
        <v>#DIV/0!</v>
      </c>
    </row>
    <row r="452" spans="1:4" s="88" customFormat="1" ht="19.5" customHeight="1">
      <c r="A452" s="97" t="s">
        <v>619</v>
      </c>
      <c r="B452" s="98"/>
      <c r="C452" s="98"/>
      <c r="D452" s="99" t="e">
        <f t="shared" si="5"/>
        <v>#DIV/0!</v>
      </c>
    </row>
    <row r="453" spans="1:4" s="88" customFormat="1" ht="19.5" customHeight="1">
      <c r="A453" s="97" t="s">
        <v>620</v>
      </c>
      <c r="B453" s="98">
        <v>24</v>
      </c>
      <c r="C453" s="98"/>
      <c r="D453" s="99">
        <f aca="true" t="shared" si="6" ref="D453:D516">C453/B453</f>
        <v>0</v>
      </c>
    </row>
    <row r="454" spans="1:4" s="88" customFormat="1" ht="19.5" customHeight="1">
      <c r="A454" s="97" t="s">
        <v>621</v>
      </c>
      <c r="B454" s="98"/>
      <c r="C454" s="98">
        <f>SUM(C455:C457)</f>
        <v>0</v>
      </c>
      <c r="D454" s="99" t="e">
        <f t="shared" si="6"/>
        <v>#DIV/0!</v>
      </c>
    </row>
    <row r="455" spans="1:4" s="88" customFormat="1" ht="19.5" customHeight="1">
      <c r="A455" s="100" t="s">
        <v>622</v>
      </c>
      <c r="B455" s="98"/>
      <c r="C455" s="98"/>
      <c r="D455" s="99" t="e">
        <f t="shared" si="6"/>
        <v>#DIV/0!</v>
      </c>
    </row>
    <row r="456" spans="1:4" s="88" customFormat="1" ht="19.5" customHeight="1">
      <c r="A456" s="100" t="s">
        <v>623</v>
      </c>
      <c r="B456" s="98"/>
      <c r="C456" s="98"/>
      <c r="D456" s="99" t="e">
        <f t="shared" si="6"/>
        <v>#DIV/0!</v>
      </c>
    </row>
    <row r="457" spans="1:4" s="88" customFormat="1" ht="19.5" customHeight="1">
      <c r="A457" s="100" t="s">
        <v>624</v>
      </c>
      <c r="B457" s="98"/>
      <c r="C457" s="98"/>
      <c r="D457" s="99" t="e">
        <f t="shared" si="6"/>
        <v>#DIV/0!</v>
      </c>
    </row>
    <row r="458" spans="1:4" s="88" customFormat="1" ht="19.5" customHeight="1">
      <c r="A458" s="101" t="s">
        <v>625</v>
      </c>
      <c r="B458" s="98"/>
      <c r="C458" s="98">
        <f>SUM(C459:C460)</f>
        <v>0</v>
      </c>
      <c r="D458" s="99" t="e">
        <f t="shared" si="6"/>
        <v>#DIV/0!</v>
      </c>
    </row>
    <row r="459" spans="1:4" s="88" customFormat="1" ht="19.5" customHeight="1">
      <c r="A459" s="100" t="s">
        <v>626</v>
      </c>
      <c r="B459" s="98"/>
      <c r="C459" s="98"/>
      <c r="D459" s="99" t="e">
        <f t="shared" si="6"/>
        <v>#DIV/0!</v>
      </c>
    </row>
    <row r="460" spans="1:4" s="88" customFormat="1" ht="19.5" customHeight="1">
      <c r="A460" s="100" t="s">
        <v>627</v>
      </c>
      <c r="B460" s="98"/>
      <c r="C460" s="98"/>
      <c r="D460" s="99" t="e">
        <f t="shared" si="6"/>
        <v>#DIV/0!</v>
      </c>
    </row>
    <row r="461" spans="1:4" s="88" customFormat="1" ht="19.5" customHeight="1">
      <c r="A461" s="97" t="s">
        <v>628</v>
      </c>
      <c r="B461" s="98"/>
      <c r="C461" s="98">
        <f>SUM(C462:C465)</f>
        <v>0</v>
      </c>
      <c r="D461" s="99" t="e">
        <f t="shared" si="6"/>
        <v>#DIV/0!</v>
      </c>
    </row>
    <row r="462" spans="1:4" s="88" customFormat="1" ht="19.5" customHeight="1">
      <c r="A462" s="97" t="s">
        <v>629</v>
      </c>
      <c r="B462" s="98"/>
      <c r="C462" s="98"/>
      <c r="D462" s="99" t="e">
        <f t="shared" si="6"/>
        <v>#DIV/0!</v>
      </c>
    </row>
    <row r="463" spans="1:4" s="88" customFormat="1" ht="19.5" customHeight="1">
      <c r="A463" s="100" t="s">
        <v>630</v>
      </c>
      <c r="B463" s="98"/>
      <c r="C463" s="98"/>
      <c r="D463" s="99" t="e">
        <f t="shared" si="6"/>
        <v>#DIV/0!</v>
      </c>
    </row>
    <row r="464" spans="1:4" s="88" customFormat="1" ht="19.5" customHeight="1">
      <c r="A464" s="100" t="s">
        <v>631</v>
      </c>
      <c r="B464" s="98"/>
      <c r="C464" s="98"/>
      <c r="D464" s="99" t="e">
        <f t="shared" si="6"/>
        <v>#DIV/0!</v>
      </c>
    </row>
    <row r="465" spans="1:4" s="88" customFormat="1" ht="19.5" customHeight="1">
      <c r="A465" s="100" t="s">
        <v>632</v>
      </c>
      <c r="B465" s="98"/>
      <c r="C465" s="98"/>
      <c r="D465" s="99" t="e">
        <f t="shared" si="6"/>
        <v>#DIV/0!</v>
      </c>
    </row>
    <row r="466" spans="1:4" s="88" customFormat="1" ht="19.5" customHeight="1">
      <c r="A466" s="93" t="s">
        <v>1932</v>
      </c>
      <c r="B466" s="94">
        <v>7540</v>
      </c>
      <c r="C466" s="94">
        <f>C467+C483+C491+C502+C511+C518+C521</f>
        <v>9600</v>
      </c>
      <c r="D466" s="96">
        <f t="shared" si="6"/>
        <v>1.273209549071618</v>
      </c>
    </row>
    <row r="467" spans="1:4" s="88" customFormat="1" ht="19.5" customHeight="1">
      <c r="A467" s="101" t="s">
        <v>634</v>
      </c>
      <c r="B467" s="98">
        <v>3464</v>
      </c>
      <c r="C467" s="98">
        <f>SUM(C468:C482)</f>
        <v>3142</v>
      </c>
      <c r="D467" s="99">
        <f t="shared" si="6"/>
        <v>0.9070438799076213</v>
      </c>
    </row>
    <row r="468" spans="1:4" s="88" customFormat="1" ht="19.5" customHeight="1">
      <c r="A468" s="101" t="s">
        <v>294</v>
      </c>
      <c r="B468" s="98">
        <v>977</v>
      </c>
      <c r="C468" s="98">
        <v>475</v>
      </c>
      <c r="D468" s="99">
        <f t="shared" si="6"/>
        <v>0.48618219037871035</v>
      </c>
    </row>
    <row r="469" spans="1:4" s="88" customFormat="1" ht="19.5" customHeight="1">
      <c r="A469" s="101" t="s">
        <v>295</v>
      </c>
      <c r="B469" s="98">
        <v>11</v>
      </c>
      <c r="C469" s="98"/>
      <c r="D469" s="99">
        <f t="shared" si="6"/>
        <v>0</v>
      </c>
    </row>
    <row r="470" spans="1:4" s="88" customFormat="1" ht="19.5" customHeight="1">
      <c r="A470" s="101" t="s">
        <v>296</v>
      </c>
      <c r="B470" s="98"/>
      <c r="C470" s="98"/>
      <c r="D470" s="99" t="e">
        <f t="shared" si="6"/>
        <v>#DIV/0!</v>
      </c>
    </row>
    <row r="471" spans="1:4" s="88" customFormat="1" ht="19.5" customHeight="1">
      <c r="A471" s="101" t="s">
        <v>635</v>
      </c>
      <c r="B471" s="98">
        <v>289</v>
      </c>
      <c r="C471" s="98">
        <v>268</v>
      </c>
      <c r="D471" s="99">
        <f t="shared" si="6"/>
        <v>0.9273356401384083</v>
      </c>
    </row>
    <row r="472" spans="1:4" s="88" customFormat="1" ht="19.5" customHeight="1">
      <c r="A472" s="101" t="s">
        <v>636</v>
      </c>
      <c r="B472" s="98">
        <v>100</v>
      </c>
      <c r="C472" s="98">
        <v>80</v>
      </c>
      <c r="D472" s="99">
        <f t="shared" si="6"/>
        <v>0.8</v>
      </c>
    </row>
    <row r="473" spans="1:4" s="88" customFormat="1" ht="19.5" customHeight="1">
      <c r="A473" s="101" t="s">
        <v>637</v>
      </c>
      <c r="B473" s="98">
        <v>67</v>
      </c>
      <c r="C473" s="98">
        <v>53</v>
      </c>
      <c r="D473" s="99">
        <f t="shared" si="6"/>
        <v>0.7910447761194029</v>
      </c>
    </row>
    <row r="474" spans="1:4" s="88" customFormat="1" ht="19.5" customHeight="1">
      <c r="A474" s="101" t="s">
        <v>638</v>
      </c>
      <c r="B474" s="98">
        <v>498</v>
      </c>
      <c r="C474" s="98">
        <v>380</v>
      </c>
      <c r="D474" s="99">
        <f t="shared" si="6"/>
        <v>0.7630522088353414</v>
      </c>
    </row>
    <row r="475" spans="1:4" s="88" customFormat="1" ht="19.5" customHeight="1">
      <c r="A475" s="101" t="s">
        <v>639</v>
      </c>
      <c r="B475" s="98"/>
      <c r="C475" s="98"/>
      <c r="D475" s="99" t="e">
        <f t="shared" si="6"/>
        <v>#DIV/0!</v>
      </c>
    </row>
    <row r="476" spans="1:4" s="88" customFormat="1" ht="19.5" customHeight="1">
      <c r="A476" s="101" t="s">
        <v>640</v>
      </c>
      <c r="B476" s="98">
        <v>408</v>
      </c>
      <c r="C476" s="98">
        <v>537</v>
      </c>
      <c r="D476" s="99">
        <f t="shared" si="6"/>
        <v>1.3161764705882353</v>
      </c>
    </row>
    <row r="477" spans="1:4" s="88" customFormat="1" ht="19.5" customHeight="1">
      <c r="A477" s="101" t="s">
        <v>641</v>
      </c>
      <c r="B477" s="98"/>
      <c r="C477" s="98"/>
      <c r="D477" s="99" t="e">
        <f t="shared" si="6"/>
        <v>#DIV/0!</v>
      </c>
    </row>
    <row r="478" spans="1:4" s="88" customFormat="1" ht="19.5" customHeight="1">
      <c r="A478" s="101" t="s">
        <v>642</v>
      </c>
      <c r="B478" s="98">
        <v>200</v>
      </c>
      <c r="C478" s="98">
        <v>249</v>
      </c>
      <c r="D478" s="99">
        <f t="shared" si="6"/>
        <v>1.245</v>
      </c>
    </row>
    <row r="479" spans="1:4" s="88" customFormat="1" ht="19.5" customHeight="1">
      <c r="A479" s="101" t="s">
        <v>643</v>
      </c>
      <c r="B479" s="98"/>
      <c r="C479" s="98"/>
      <c r="D479" s="99" t="e">
        <f t="shared" si="6"/>
        <v>#DIV/0!</v>
      </c>
    </row>
    <row r="480" spans="1:4" s="88" customFormat="1" ht="19.5" customHeight="1">
      <c r="A480" s="101" t="s">
        <v>644</v>
      </c>
      <c r="B480" s="98">
        <v>100</v>
      </c>
      <c r="C480" s="98">
        <v>300</v>
      </c>
      <c r="D480" s="99">
        <f t="shared" si="6"/>
        <v>3</v>
      </c>
    </row>
    <row r="481" spans="1:4" s="88" customFormat="1" ht="19.5" customHeight="1">
      <c r="A481" s="101" t="s">
        <v>645</v>
      </c>
      <c r="B481" s="98"/>
      <c r="C481" s="98"/>
      <c r="D481" s="99" t="e">
        <f t="shared" si="6"/>
        <v>#DIV/0!</v>
      </c>
    </row>
    <row r="482" spans="1:4" s="88" customFormat="1" ht="19.5" customHeight="1">
      <c r="A482" s="101" t="s">
        <v>646</v>
      </c>
      <c r="B482" s="98">
        <v>814</v>
      </c>
      <c r="C482" s="98">
        <v>800</v>
      </c>
      <c r="D482" s="99">
        <f t="shared" si="6"/>
        <v>0.9828009828009828</v>
      </c>
    </row>
    <row r="483" spans="1:4" s="88" customFormat="1" ht="19.5" customHeight="1">
      <c r="A483" s="101" t="s">
        <v>647</v>
      </c>
      <c r="B483" s="98">
        <v>2974</v>
      </c>
      <c r="C483" s="98">
        <f>SUM(C484:C490)</f>
        <v>5346</v>
      </c>
      <c r="D483" s="99">
        <f t="shared" si="6"/>
        <v>1.7975790181573639</v>
      </c>
    </row>
    <row r="484" spans="1:4" s="88" customFormat="1" ht="19.5" customHeight="1">
      <c r="A484" s="101" t="s">
        <v>294</v>
      </c>
      <c r="B484" s="98"/>
      <c r="C484" s="98"/>
      <c r="D484" s="99" t="e">
        <f t="shared" si="6"/>
        <v>#DIV/0!</v>
      </c>
    </row>
    <row r="485" spans="1:4" s="88" customFormat="1" ht="19.5" customHeight="1">
      <c r="A485" s="101" t="s">
        <v>295</v>
      </c>
      <c r="B485" s="98"/>
      <c r="C485" s="98"/>
      <c r="D485" s="99" t="e">
        <f t="shared" si="6"/>
        <v>#DIV/0!</v>
      </c>
    </row>
    <row r="486" spans="1:4" s="88" customFormat="1" ht="19.5" customHeight="1">
      <c r="A486" s="101" t="s">
        <v>296</v>
      </c>
      <c r="B486" s="98"/>
      <c r="C486" s="98"/>
      <c r="D486" s="99" t="e">
        <f t="shared" si="6"/>
        <v>#DIV/0!</v>
      </c>
    </row>
    <row r="487" spans="1:4" s="88" customFormat="1" ht="19.5" customHeight="1">
      <c r="A487" s="101" t="s">
        <v>648</v>
      </c>
      <c r="B487" s="98">
        <v>86</v>
      </c>
      <c r="C487" s="98">
        <v>220</v>
      </c>
      <c r="D487" s="99">
        <f t="shared" si="6"/>
        <v>2.558139534883721</v>
      </c>
    </row>
    <row r="488" spans="1:4" s="88" customFormat="1" ht="19.5" customHeight="1">
      <c r="A488" s="101" t="s">
        <v>649</v>
      </c>
      <c r="B488" s="98">
        <v>852</v>
      </c>
      <c r="C488" s="98">
        <v>1058</v>
      </c>
      <c r="D488" s="99">
        <f t="shared" si="6"/>
        <v>1.2417840375586855</v>
      </c>
    </row>
    <row r="489" spans="1:4" s="88" customFormat="1" ht="19.5" customHeight="1">
      <c r="A489" s="101" t="s">
        <v>650</v>
      </c>
      <c r="B489" s="98">
        <v>2036</v>
      </c>
      <c r="C489" s="98">
        <v>4068</v>
      </c>
      <c r="D489" s="99">
        <f t="shared" si="6"/>
        <v>1.9980353634577603</v>
      </c>
    </row>
    <row r="490" spans="1:4" s="88" customFormat="1" ht="19.5" customHeight="1">
      <c r="A490" s="101" t="s">
        <v>651</v>
      </c>
      <c r="B490" s="98"/>
      <c r="C490" s="98"/>
      <c r="D490" s="99" t="e">
        <f t="shared" si="6"/>
        <v>#DIV/0!</v>
      </c>
    </row>
    <row r="491" spans="1:4" s="88" customFormat="1" ht="19.5" customHeight="1">
      <c r="A491" s="101" t="s">
        <v>652</v>
      </c>
      <c r="B491" s="98">
        <v>205</v>
      </c>
      <c r="C491" s="98">
        <f>SUM(C492:C501)</f>
        <v>201</v>
      </c>
      <c r="D491" s="99">
        <f t="shared" si="6"/>
        <v>0.9804878048780488</v>
      </c>
    </row>
    <row r="492" spans="1:4" s="88" customFormat="1" ht="19.5" customHeight="1">
      <c r="A492" s="101" t="s">
        <v>294</v>
      </c>
      <c r="B492" s="98"/>
      <c r="C492" s="98">
        <v>201</v>
      </c>
      <c r="D492" s="99" t="e">
        <f t="shared" si="6"/>
        <v>#DIV/0!</v>
      </c>
    </row>
    <row r="493" spans="1:4" s="88" customFormat="1" ht="19.5" customHeight="1">
      <c r="A493" s="101" t="s">
        <v>295</v>
      </c>
      <c r="B493" s="98">
        <v>43</v>
      </c>
      <c r="C493" s="98"/>
      <c r="D493" s="99">
        <f t="shared" si="6"/>
        <v>0</v>
      </c>
    </row>
    <row r="494" spans="1:4" s="88" customFormat="1" ht="19.5" customHeight="1">
      <c r="A494" s="101" t="s">
        <v>296</v>
      </c>
      <c r="B494" s="98">
        <v>162</v>
      </c>
      <c r="C494" s="98"/>
      <c r="D494" s="99">
        <f t="shared" si="6"/>
        <v>0</v>
      </c>
    </row>
    <row r="495" spans="1:4" s="88" customFormat="1" ht="19.5" customHeight="1">
      <c r="A495" s="101" t="s">
        <v>653</v>
      </c>
      <c r="B495" s="98"/>
      <c r="C495" s="98"/>
      <c r="D495" s="99" t="e">
        <f t="shared" si="6"/>
        <v>#DIV/0!</v>
      </c>
    </row>
    <row r="496" spans="1:4" s="88" customFormat="1" ht="19.5" customHeight="1">
      <c r="A496" s="101" t="s">
        <v>654</v>
      </c>
      <c r="B496" s="98"/>
      <c r="C496" s="98"/>
      <c r="D496" s="99" t="e">
        <f t="shared" si="6"/>
        <v>#DIV/0!</v>
      </c>
    </row>
    <row r="497" spans="1:4" s="88" customFormat="1" ht="19.5" customHeight="1">
      <c r="A497" s="101" t="s">
        <v>655</v>
      </c>
      <c r="B497" s="98"/>
      <c r="C497" s="98"/>
      <c r="D497" s="99" t="e">
        <f t="shared" si="6"/>
        <v>#DIV/0!</v>
      </c>
    </row>
    <row r="498" spans="1:4" s="88" customFormat="1" ht="19.5" customHeight="1">
      <c r="A498" s="101" t="s">
        <v>656</v>
      </c>
      <c r="B498" s="98"/>
      <c r="C498" s="98"/>
      <c r="D498" s="99" t="e">
        <f t="shared" si="6"/>
        <v>#DIV/0!</v>
      </c>
    </row>
    <row r="499" spans="1:4" s="88" customFormat="1" ht="19.5" customHeight="1">
      <c r="A499" s="101" t="s">
        <v>657</v>
      </c>
      <c r="B499" s="98"/>
      <c r="C499" s="98"/>
      <c r="D499" s="99" t="e">
        <f t="shared" si="6"/>
        <v>#DIV/0!</v>
      </c>
    </row>
    <row r="500" spans="1:4" s="88" customFormat="1" ht="19.5" customHeight="1">
      <c r="A500" s="101" t="s">
        <v>658</v>
      </c>
      <c r="B500" s="98"/>
      <c r="C500" s="98"/>
      <c r="D500" s="99" t="e">
        <f t="shared" si="6"/>
        <v>#DIV/0!</v>
      </c>
    </row>
    <row r="501" spans="1:4" s="88" customFormat="1" ht="19.5" customHeight="1">
      <c r="A501" s="101" t="s">
        <v>659</v>
      </c>
      <c r="B501" s="98"/>
      <c r="C501" s="98"/>
      <c r="D501" s="99" t="e">
        <f t="shared" si="6"/>
        <v>#DIV/0!</v>
      </c>
    </row>
    <row r="502" spans="1:4" s="88" customFormat="1" ht="19.5" customHeight="1">
      <c r="A502" s="101" t="s">
        <v>660</v>
      </c>
      <c r="B502" s="98">
        <v>297</v>
      </c>
      <c r="C502" s="98">
        <f>SUM(C503:C510)</f>
        <v>290</v>
      </c>
      <c r="D502" s="99">
        <f t="shared" si="6"/>
        <v>0.9764309764309764</v>
      </c>
    </row>
    <row r="503" spans="1:4" s="88" customFormat="1" ht="19.5" customHeight="1">
      <c r="A503" s="101" t="s">
        <v>294</v>
      </c>
      <c r="B503" s="98"/>
      <c r="C503" s="98"/>
      <c r="D503" s="99" t="e">
        <f t="shared" si="6"/>
        <v>#DIV/0!</v>
      </c>
    </row>
    <row r="504" spans="1:4" s="88" customFormat="1" ht="19.5" customHeight="1">
      <c r="A504" s="101" t="s">
        <v>1933</v>
      </c>
      <c r="B504" s="98"/>
      <c r="C504" s="98"/>
      <c r="D504" s="99" t="e">
        <f t="shared" si="6"/>
        <v>#DIV/0!</v>
      </c>
    </row>
    <row r="505" spans="1:4" s="88" customFormat="1" ht="19.5" customHeight="1">
      <c r="A505" s="101" t="s">
        <v>296</v>
      </c>
      <c r="B505" s="98"/>
      <c r="C505" s="98"/>
      <c r="D505" s="99" t="e">
        <f t="shared" si="6"/>
        <v>#DIV/0!</v>
      </c>
    </row>
    <row r="506" spans="1:4" s="88" customFormat="1" ht="19.5" customHeight="1">
      <c r="A506" s="101" t="s">
        <v>661</v>
      </c>
      <c r="B506" s="98">
        <v>1</v>
      </c>
      <c r="C506" s="98"/>
      <c r="D506" s="99">
        <f t="shared" si="6"/>
        <v>0</v>
      </c>
    </row>
    <row r="507" spans="1:4" s="88" customFormat="1" ht="19.5" customHeight="1">
      <c r="A507" s="101" t="s">
        <v>662</v>
      </c>
      <c r="B507" s="98"/>
      <c r="C507" s="98"/>
      <c r="D507" s="99" t="e">
        <f t="shared" si="6"/>
        <v>#DIV/0!</v>
      </c>
    </row>
    <row r="508" spans="1:4" s="88" customFormat="1" ht="19.5" customHeight="1">
      <c r="A508" s="101" t="s">
        <v>663</v>
      </c>
      <c r="B508" s="98"/>
      <c r="C508" s="98"/>
      <c r="D508" s="99" t="e">
        <f t="shared" si="6"/>
        <v>#DIV/0!</v>
      </c>
    </row>
    <row r="509" spans="1:4" s="88" customFormat="1" ht="19.5" customHeight="1">
      <c r="A509" s="101" t="s">
        <v>664</v>
      </c>
      <c r="B509" s="98">
        <v>296</v>
      </c>
      <c r="C509" s="98">
        <v>290</v>
      </c>
      <c r="D509" s="99">
        <f t="shared" si="6"/>
        <v>0.9797297297297297</v>
      </c>
    </row>
    <row r="510" spans="1:4" s="88" customFormat="1" ht="19.5" customHeight="1">
      <c r="A510" s="101" t="s">
        <v>665</v>
      </c>
      <c r="B510" s="98"/>
      <c r="C510" s="98"/>
      <c r="D510" s="99" t="e">
        <f t="shared" si="6"/>
        <v>#DIV/0!</v>
      </c>
    </row>
    <row r="511" spans="1:4" s="88" customFormat="1" ht="19.5" customHeight="1">
      <c r="A511" s="101" t="s">
        <v>666</v>
      </c>
      <c r="B511" s="98">
        <v>561</v>
      </c>
      <c r="C511" s="98">
        <f>SUM(C512:C517)</f>
        <v>621</v>
      </c>
      <c r="D511" s="99">
        <f t="shared" si="6"/>
        <v>1.106951871657754</v>
      </c>
    </row>
    <row r="512" spans="1:4" s="88" customFormat="1" ht="19.5" customHeight="1">
      <c r="A512" s="101" t="s">
        <v>294</v>
      </c>
      <c r="B512" s="98"/>
      <c r="C512" s="98"/>
      <c r="D512" s="99" t="e">
        <f t="shared" si="6"/>
        <v>#DIV/0!</v>
      </c>
    </row>
    <row r="513" spans="1:4" s="88" customFormat="1" ht="19.5" customHeight="1">
      <c r="A513" s="101" t="s">
        <v>295</v>
      </c>
      <c r="B513" s="98"/>
      <c r="C513" s="98"/>
      <c r="D513" s="99" t="e">
        <f t="shared" si="6"/>
        <v>#DIV/0!</v>
      </c>
    </row>
    <row r="514" spans="1:4" s="88" customFormat="1" ht="19.5" customHeight="1">
      <c r="A514" s="101" t="s">
        <v>296</v>
      </c>
      <c r="B514" s="98"/>
      <c r="C514" s="98"/>
      <c r="D514" s="99" t="e">
        <f t="shared" si="6"/>
        <v>#DIV/0!</v>
      </c>
    </row>
    <row r="515" spans="1:4" s="88" customFormat="1" ht="19.5" customHeight="1">
      <c r="A515" s="101" t="s">
        <v>667</v>
      </c>
      <c r="B515" s="98">
        <v>205</v>
      </c>
      <c r="C515" s="98">
        <v>213</v>
      </c>
      <c r="D515" s="99">
        <f t="shared" si="6"/>
        <v>1.0390243902439025</v>
      </c>
    </row>
    <row r="516" spans="1:4" s="88" customFormat="1" ht="19.5" customHeight="1">
      <c r="A516" s="101" t="s">
        <v>668</v>
      </c>
      <c r="B516" s="98">
        <v>356</v>
      </c>
      <c r="C516" s="98">
        <v>408</v>
      </c>
      <c r="D516" s="99">
        <f t="shared" si="6"/>
        <v>1.146067415730337</v>
      </c>
    </row>
    <row r="517" spans="1:4" s="88" customFormat="1" ht="19.5" customHeight="1">
      <c r="A517" s="101" t="s">
        <v>669</v>
      </c>
      <c r="B517" s="98"/>
      <c r="C517" s="98"/>
      <c r="D517" s="99" t="e">
        <f aca="true" t="shared" si="7" ref="D517:D580">C517/B517</f>
        <v>#DIV/0!</v>
      </c>
    </row>
    <row r="518" spans="1:4" s="88" customFormat="1" ht="19.5" customHeight="1">
      <c r="A518" s="101" t="s">
        <v>670</v>
      </c>
      <c r="B518" s="98">
        <v>39</v>
      </c>
      <c r="C518" s="98">
        <f>SUM(C519:C520)</f>
        <v>0</v>
      </c>
      <c r="D518" s="99">
        <f t="shared" si="7"/>
        <v>0</v>
      </c>
    </row>
    <row r="519" spans="1:4" s="88" customFormat="1" ht="19.5" customHeight="1">
      <c r="A519" s="101" t="s">
        <v>671</v>
      </c>
      <c r="B519" s="98"/>
      <c r="C519" s="98"/>
      <c r="D519" s="99" t="e">
        <f t="shared" si="7"/>
        <v>#DIV/0!</v>
      </c>
    </row>
    <row r="520" spans="1:4" s="88" customFormat="1" ht="19.5" customHeight="1">
      <c r="A520" s="101" t="s">
        <v>672</v>
      </c>
      <c r="B520" s="98"/>
      <c r="C520" s="98"/>
      <c r="D520" s="99" t="e">
        <f t="shared" si="7"/>
        <v>#DIV/0!</v>
      </c>
    </row>
    <row r="521" spans="1:4" s="88" customFormat="1" ht="19.5" customHeight="1">
      <c r="A521" s="101" t="s">
        <v>673</v>
      </c>
      <c r="B521" s="98">
        <v>39</v>
      </c>
      <c r="C521" s="98"/>
      <c r="D521" s="99">
        <f t="shared" si="7"/>
        <v>0</v>
      </c>
    </row>
    <row r="522" spans="1:4" s="88" customFormat="1" ht="19.5" customHeight="1">
      <c r="A522" s="93" t="s">
        <v>1503</v>
      </c>
      <c r="B522" s="94">
        <v>45953</v>
      </c>
      <c r="C522" s="94">
        <f>C523+C537+C545+C547+C556+C560+C570+C578+C585+C592+C601+C606+C609+C612+C615+C618+C621+C625+C630+C638</f>
        <v>48000</v>
      </c>
      <c r="D522" s="96">
        <f t="shared" si="7"/>
        <v>1.0445455138946316</v>
      </c>
    </row>
    <row r="523" spans="1:4" s="88" customFormat="1" ht="19.5" customHeight="1">
      <c r="A523" s="101" t="s">
        <v>675</v>
      </c>
      <c r="B523" s="98">
        <v>1424</v>
      </c>
      <c r="C523" s="98">
        <f>SUM(C524:C536)</f>
        <v>1168</v>
      </c>
      <c r="D523" s="99">
        <f t="shared" si="7"/>
        <v>0.8202247191011236</v>
      </c>
    </row>
    <row r="524" spans="1:4" s="88" customFormat="1" ht="19.5" customHeight="1">
      <c r="A524" s="101" t="s">
        <v>294</v>
      </c>
      <c r="B524" s="98">
        <v>247</v>
      </c>
      <c r="C524" s="98">
        <v>233</v>
      </c>
      <c r="D524" s="99">
        <f t="shared" si="7"/>
        <v>0.9433198380566802</v>
      </c>
    </row>
    <row r="525" spans="1:4" s="88" customFormat="1" ht="19.5" customHeight="1">
      <c r="A525" s="101" t="s">
        <v>295</v>
      </c>
      <c r="B525" s="98"/>
      <c r="C525" s="98"/>
      <c r="D525" s="99" t="e">
        <f t="shared" si="7"/>
        <v>#DIV/0!</v>
      </c>
    </row>
    <row r="526" spans="1:4" s="88" customFormat="1" ht="19.5" customHeight="1">
      <c r="A526" s="101" t="s">
        <v>296</v>
      </c>
      <c r="B526" s="98"/>
      <c r="C526" s="98"/>
      <c r="D526" s="99" t="e">
        <f t="shared" si="7"/>
        <v>#DIV/0!</v>
      </c>
    </row>
    <row r="527" spans="1:4" s="88" customFormat="1" ht="19.5" customHeight="1">
      <c r="A527" s="101" t="s">
        <v>676</v>
      </c>
      <c r="B527" s="98">
        <v>154</v>
      </c>
      <c r="C527" s="98">
        <v>158</v>
      </c>
      <c r="D527" s="99">
        <f t="shared" si="7"/>
        <v>1.025974025974026</v>
      </c>
    </row>
    <row r="528" spans="1:4" s="88" customFormat="1" ht="19.5" customHeight="1">
      <c r="A528" s="101" t="s">
        <v>677</v>
      </c>
      <c r="B528" s="98">
        <v>54</v>
      </c>
      <c r="C528" s="98">
        <v>47</v>
      </c>
      <c r="D528" s="99">
        <f t="shared" si="7"/>
        <v>0.8703703703703703</v>
      </c>
    </row>
    <row r="529" spans="1:4" s="88" customFormat="1" ht="19.5" customHeight="1">
      <c r="A529" s="101" t="s">
        <v>678</v>
      </c>
      <c r="B529" s="98"/>
      <c r="C529" s="98"/>
      <c r="D529" s="99" t="e">
        <f t="shared" si="7"/>
        <v>#DIV/0!</v>
      </c>
    </row>
    <row r="530" spans="1:4" s="88" customFormat="1" ht="19.5" customHeight="1">
      <c r="A530" s="101" t="s">
        <v>679</v>
      </c>
      <c r="B530" s="98">
        <v>200</v>
      </c>
      <c r="C530" s="98">
        <v>50</v>
      </c>
      <c r="D530" s="99">
        <f t="shared" si="7"/>
        <v>0.25</v>
      </c>
    </row>
    <row r="531" spans="1:4" s="88" customFormat="1" ht="19.5" customHeight="1">
      <c r="A531" s="101" t="s">
        <v>335</v>
      </c>
      <c r="B531" s="98"/>
      <c r="C531" s="98"/>
      <c r="D531" s="99" t="e">
        <f t="shared" si="7"/>
        <v>#DIV/0!</v>
      </c>
    </row>
    <row r="532" spans="1:4" s="88" customFormat="1" ht="19.5" customHeight="1">
      <c r="A532" s="101" t="s">
        <v>680</v>
      </c>
      <c r="B532" s="98">
        <v>402</v>
      </c>
      <c r="C532" s="98">
        <v>283</v>
      </c>
      <c r="D532" s="99">
        <f t="shared" si="7"/>
        <v>0.7039800995024875</v>
      </c>
    </row>
    <row r="533" spans="1:4" s="88" customFormat="1" ht="19.5" customHeight="1">
      <c r="A533" s="101" t="s">
        <v>681</v>
      </c>
      <c r="B533" s="98"/>
      <c r="C533" s="98"/>
      <c r="D533" s="99" t="e">
        <f t="shared" si="7"/>
        <v>#DIV/0!</v>
      </c>
    </row>
    <row r="534" spans="1:4" s="88" customFormat="1" ht="19.5" customHeight="1">
      <c r="A534" s="101" t="s">
        <v>682</v>
      </c>
      <c r="B534" s="98">
        <v>330</v>
      </c>
      <c r="C534" s="98">
        <v>357</v>
      </c>
      <c r="D534" s="99">
        <f t="shared" si="7"/>
        <v>1.0818181818181818</v>
      </c>
    </row>
    <row r="535" spans="1:4" s="88" customFormat="1" ht="19.5" customHeight="1">
      <c r="A535" s="101" t="s">
        <v>683</v>
      </c>
      <c r="B535" s="98">
        <v>34</v>
      </c>
      <c r="C535" s="98">
        <v>40</v>
      </c>
      <c r="D535" s="99">
        <f t="shared" si="7"/>
        <v>1.1764705882352942</v>
      </c>
    </row>
    <row r="536" spans="1:4" s="88" customFormat="1" ht="19.5" customHeight="1">
      <c r="A536" s="101" t="s">
        <v>684</v>
      </c>
      <c r="B536" s="98">
        <v>3</v>
      </c>
      <c r="C536" s="98"/>
      <c r="D536" s="99">
        <f t="shared" si="7"/>
        <v>0</v>
      </c>
    </row>
    <row r="537" spans="1:4" s="88" customFormat="1" ht="19.5" customHeight="1">
      <c r="A537" s="101" t="s">
        <v>685</v>
      </c>
      <c r="B537" s="98">
        <v>2184</v>
      </c>
      <c r="C537" s="98">
        <f>SUM(C538:C544)</f>
        <v>1950</v>
      </c>
      <c r="D537" s="99">
        <f t="shared" si="7"/>
        <v>0.8928571428571429</v>
      </c>
    </row>
    <row r="538" spans="1:4" s="88" customFormat="1" ht="19.5" customHeight="1">
      <c r="A538" s="101" t="s">
        <v>294</v>
      </c>
      <c r="B538" s="98">
        <v>1030</v>
      </c>
      <c r="C538" s="98">
        <v>547</v>
      </c>
      <c r="D538" s="99">
        <f t="shared" si="7"/>
        <v>0.5310679611650485</v>
      </c>
    </row>
    <row r="539" spans="1:4" s="88" customFormat="1" ht="19.5" customHeight="1">
      <c r="A539" s="101" t="s">
        <v>295</v>
      </c>
      <c r="B539" s="98"/>
      <c r="C539" s="98"/>
      <c r="D539" s="99" t="e">
        <f t="shared" si="7"/>
        <v>#DIV/0!</v>
      </c>
    </row>
    <row r="540" spans="1:4" s="88" customFormat="1" ht="19.5" customHeight="1">
      <c r="A540" s="101" t="s">
        <v>296</v>
      </c>
      <c r="B540" s="98"/>
      <c r="C540" s="98"/>
      <c r="D540" s="99" t="e">
        <f t="shared" si="7"/>
        <v>#DIV/0!</v>
      </c>
    </row>
    <row r="541" spans="1:4" s="88" customFormat="1" ht="19.5" customHeight="1">
      <c r="A541" s="101" t="s">
        <v>686</v>
      </c>
      <c r="B541" s="98">
        <v>15</v>
      </c>
      <c r="C541" s="98"/>
      <c r="D541" s="99">
        <f t="shared" si="7"/>
        <v>0</v>
      </c>
    </row>
    <row r="542" spans="1:4" s="88" customFormat="1" ht="19.5" customHeight="1">
      <c r="A542" s="101" t="s">
        <v>687</v>
      </c>
      <c r="B542" s="98">
        <v>56</v>
      </c>
      <c r="C542" s="98">
        <v>63</v>
      </c>
      <c r="D542" s="99">
        <f t="shared" si="7"/>
        <v>1.125</v>
      </c>
    </row>
    <row r="543" spans="1:4" s="88" customFormat="1" ht="19.5" customHeight="1">
      <c r="A543" s="101" t="s">
        <v>688</v>
      </c>
      <c r="B543" s="98">
        <v>698</v>
      </c>
      <c r="C543" s="98">
        <v>1052</v>
      </c>
      <c r="D543" s="99">
        <f t="shared" si="7"/>
        <v>1.507163323782235</v>
      </c>
    </row>
    <row r="544" spans="1:4" s="88" customFormat="1" ht="19.5" customHeight="1">
      <c r="A544" s="101" t="s">
        <v>689</v>
      </c>
      <c r="B544" s="98">
        <v>385</v>
      </c>
      <c r="C544" s="98">
        <v>288</v>
      </c>
      <c r="D544" s="99">
        <f t="shared" si="7"/>
        <v>0.7480519480519481</v>
      </c>
    </row>
    <row r="545" spans="1:4" s="88" customFormat="1" ht="19.5" customHeight="1">
      <c r="A545" s="101" t="s">
        <v>690</v>
      </c>
      <c r="B545" s="98"/>
      <c r="C545" s="98">
        <f>SUM(C546)</f>
        <v>0</v>
      </c>
      <c r="D545" s="99" t="e">
        <f t="shared" si="7"/>
        <v>#DIV/0!</v>
      </c>
    </row>
    <row r="546" spans="1:4" s="88" customFormat="1" ht="19.5" customHeight="1">
      <c r="A546" s="101" t="s">
        <v>691</v>
      </c>
      <c r="B546" s="98"/>
      <c r="C546" s="98"/>
      <c r="D546" s="99" t="e">
        <f t="shared" si="7"/>
        <v>#DIV/0!</v>
      </c>
    </row>
    <row r="547" spans="1:4" s="88" customFormat="1" ht="19.5" customHeight="1">
      <c r="A547" s="101" t="s">
        <v>692</v>
      </c>
      <c r="B547" s="98">
        <v>12913</v>
      </c>
      <c r="C547" s="98">
        <f>SUM(C548:C555)</f>
        <v>14113</v>
      </c>
      <c r="D547" s="99">
        <f t="shared" si="7"/>
        <v>1.0929296058235887</v>
      </c>
    </row>
    <row r="548" spans="1:4" s="88" customFormat="1" ht="19.5" customHeight="1">
      <c r="A548" s="101" t="s">
        <v>693</v>
      </c>
      <c r="B548" s="98"/>
      <c r="C548" s="98"/>
      <c r="D548" s="99" t="e">
        <f t="shared" si="7"/>
        <v>#DIV/0!</v>
      </c>
    </row>
    <row r="549" spans="1:4" s="88" customFormat="1" ht="19.5" customHeight="1">
      <c r="A549" s="101" t="s">
        <v>694</v>
      </c>
      <c r="B549" s="98"/>
      <c r="C549" s="98">
        <v>2322</v>
      </c>
      <c r="D549" s="99" t="e">
        <f t="shared" si="7"/>
        <v>#DIV/0!</v>
      </c>
    </row>
    <row r="550" spans="1:4" s="88" customFormat="1" ht="19.5" customHeight="1">
      <c r="A550" s="101" t="s">
        <v>695</v>
      </c>
      <c r="B550" s="98">
        <v>585</v>
      </c>
      <c r="C550" s="98">
        <v>591</v>
      </c>
      <c r="D550" s="99">
        <f t="shared" si="7"/>
        <v>1.0102564102564102</v>
      </c>
    </row>
    <row r="551" spans="1:4" s="88" customFormat="1" ht="19.5" customHeight="1">
      <c r="A551" s="101" t="s">
        <v>696</v>
      </c>
      <c r="B551" s="98"/>
      <c r="C551" s="98"/>
      <c r="D551" s="99" t="e">
        <f t="shared" si="7"/>
        <v>#DIV/0!</v>
      </c>
    </row>
    <row r="552" spans="1:4" s="88" customFormat="1" ht="19.5" customHeight="1">
      <c r="A552" s="101" t="s">
        <v>697</v>
      </c>
      <c r="B552" s="98">
        <v>12012</v>
      </c>
      <c r="C552" s="98">
        <v>10200</v>
      </c>
      <c r="D552" s="99">
        <f t="shared" si="7"/>
        <v>0.8491508491508492</v>
      </c>
    </row>
    <row r="553" spans="1:4" s="88" customFormat="1" ht="19.5" customHeight="1">
      <c r="A553" s="101" t="s">
        <v>698</v>
      </c>
      <c r="B553" s="98"/>
      <c r="C553" s="98">
        <v>1000</v>
      </c>
      <c r="D553" s="99" t="e">
        <f t="shared" si="7"/>
        <v>#DIV/0!</v>
      </c>
    </row>
    <row r="554" spans="1:4" s="88" customFormat="1" ht="19.5" customHeight="1">
      <c r="A554" s="101" t="s">
        <v>699</v>
      </c>
      <c r="B554" s="98"/>
      <c r="C554" s="98"/>
      <c r="D554" s="99" t="e">
        <f t="shared" si="7"/>
        <v>#DIV/0!</v>
      </c>
    </row>
    <row r="555" spans="1:4" s="88" customFormat="1" ht="19.5" customHeight="1">
      <c r="A555" s="101" t="s">
        <v>700</v>
      </c>
      <c r="B555" s="98">
        <v>316</v>
      </c>
      <c r="C555" s="98"/>
      <c r="D555" s="99">
        <f t="shared" si="7"/>
        <v>0</v>
      </c>
    </row>
    <row r="556" spans="1:4" s="88" customFormat="1" ht="19.5" customHeight="1">
      <c r="A556" s="101" t="s">
        <v>701</v>
      </c>
      <c r="B556" s="98"/>
      <c r="C556" s="98">
        <f>SUM(C557:C559)</f>
        <v>389</v>
      </c>
      <c r="D556" s="99" t="e">
        <f t="shared" si="7"/>
        <v>#DIV/0!</v>
      </c>
    </row>
    <row r="557" spans="1:4" s="88" customFormat="1" ht="19.5" customHeight="1">
      <c r="A557" s="101" t="s">
        <v>702</v>
      </c>
      <c r="B557" s="98"/>
      <c r="C557" s="98"/>
      <c r="D557" s="99" t="e">
        <f t="shared" si="7"/>
        <v>#DIV/0!</v>
      </c>
    </row>
    <row r="558" spans="1:4" s="88" customFormat="1" ht="19.5" customHeight="1">
      <c r="A558" s="101" t="s">
        <v>703</v>
      </c>
      <c r="B558" s="98"/>
      <c r="C558" s="98"/>
      <c r="D558" s="99" t="e">
        <f t="shared" si="7"/>
        <v>#DIV/0!</v>
      </c>
    </row>
    <row r="559" spans="1:4" s="88" customFormat="1" ht="19.5" customHeight="1">
      <c r="A559" s="101" t="s">
        <v>704</v>
      </c>
      <c r="B559" s="98"/>
      <c r="C559" s="98">
        <v>389</v>
      </c>
      <c r="D559" s="99" t="e">
        <f t="shared" si="7"/>
        <v>#DIV/0!</v>
      </c>
    </row>
    <row r="560" spans="1:4" s="88" customFormat="1" ht="19.5" customHeight="1">
      <c r="A560" s="101" t="s">
        <v>705</v>
      </c>
      <c r="B560" s="98">
        <v>5</v>
      </c>
      <c r="C560" s="98">
        <f>SUM(C561:C569)</f>
        <v>3679</v>
      </c>
      <c r="D560" s="99">
        <f t="shared" si="7"/>
        <v>735.8</v>
      </c>
    </row>
    <row r="561" spans="1:4" s="88" customFormat="1" ht="19.5" customHeight="1">
      <c r="A561" s="101" t="s">
        <v>706</v>
      </c>
      <c r="B561" s="98"/>
      <c r="C561" s="98"/>
      <c r="D561" s="99" t="e">
        <f t="shared" si="7"/>
        <v>#DIV/0!</v>
      </c>
    </row>
    <row r="562" spans="1:4" s="88" customFormat="1" ht="19.5" customHeight="1">
      <c r="A562" s="101" t="s">
        <v>707</v>
      </c>
      <c r="B562" s="98"/>
      <c r="C562" s="98"/>
      <c r="D562" s="99" t="e">
        <f t="shared" si="7"/>
        <v>#DIV/0!</v>
      </c>
    </row>
    <row r="563" spans="1:4" s="88" customFormat="1" ht="19.5" customHeight="1">
      <c r="A563" s="101" t="s">
        <v>708</v>
      </c>
      <c r="B563" s="98"/>
      <c r="C563" s="98"/>
      <c r="D563" s="99" t="e">
        <f t="shared" si="7"/>
        <v>#DIV/0!</v>
      </c>
    </row>
    <row r="564" spans="1:4" s="88" customFormat="1" ht="19.5" customHeight="1">
      <c r="A564" s="101" t="s">
        <v>709</v>
      </c>
      <c r="B564" s="98"/>
      <c r="C564" s="98">
        <v>3632</v>
      </c>
      <c r="D564" s="99" t="e">
        <f t="shared" si="7"/>
        <v>#DIV/0!</v>
      </c>
    </row>
    <row r="565" spans="1:4" s="88" customFormat="1" ht="19.5" customHeight="1">
      <c r="A565" s="101" t="s">
        <v>710</v>
      </c>
      <c r="B565" s="98"/>
      <c r="C565" s="98"/>
      <c r="D565" s="99" t="e">
        <f t="shared" si="7"/>
        <v>#DIV/0!</v>
      </c>
    </row>
    <row r="566" spans="1:4" s="88" customFormat="1" ht="19.5" customHeight="1">
      <c r="A566" s="101" t="s">
        <v>711</v>
      </c>
      <c r="B566" s="98">
        <v>5</v>
      </c>
      <c r="C566" s="98">
        <v>47</v>
      </c>
      <c r="D566" s="99">
        <f t="shared" si="7"/>
        <v>9.4</v>
      </c>
    </row>
    <row r="567" spans="1:4" s="88" customFormat="1" ht="19.5" customHeight="1">
      <c r="A567" s="101" t="s">
        <v>712</v>
      </c>
      <c r="B567" s="98"/>
      <c r="C567" s="98"/>
      <c r="D567" s="99" t="e">
        <f t="shared" si="7"/>
        <v>#DIV/0!</v>
      </c>
    </row>
    <row r="568" spans="1:4" s="88" customFormat="1" ht="19.5" customHeight="1">
      <c r="A568" s="101" t="s">
        <v>713</v>
      </c>
      <c r="B568" s="98"/>
      <c r="C568" s="98"/>
      <c r="D568" s="99" t="e">
        <f t="shared" si="7"/>
        <v>#DIV/0!</v>
      </c>
    </row>
    <row r="569" spans="1:4" s="88" customFormat="1" ht="19.5" customHeight="1">
      <c r="A569" s="101" t="s">
        <v>714</v>
      </c>
      <c r="B569" s="98"/>
      <c r="C569" s="98"/>
      <c r="D569" s="99" t="e">
        <f t="shared" si="7"/>
        <v>#DIV/0!</v>
      </c>
    </row>
    <row r="570" spans="1:4" s="88" customFormat="1" ht="19.5" customHeight="1">
      <c r="A570" s="101" t="s">
        <v>715</v>
      </c>
      <c r="B570" s="98">
        <v>3112</v>
      </c>
      <c r="C570" s="98">
        <f>SUM(C571:C577)</f>
        <v>2891</v>
      </c>
      <c r="D570" s="99">
        <f t="shared" si="7"/>
        <v>0.9289845758354756</v>
      </c>
    </row>
    <row r="571" spans="1:4" s="88" customFormat="1" ht="19.5" customHeight="1">
      <c r="A571" s="101" t="s">
        <v>716</v>
      </c>
      <c r="B571" s="98">
        <v>716</v>
      </c>
      <c r="C571" s="98">
        <v>800</v>
      </c>
      <c r="D571" s="99">
        <f t="shared" si="7"/>
        <v>1.1173184357541899</v>
      </c>
    </row>
    <row r="572" spans="1:4" s="88" customFormat="1" ht="19.5" customHeight="1">
      <c r="A572" s="101" t="s">
        <v>717</v>
      </c>
      <c r="B572" s="98"/>
      <c r="C572" s="98"/>
      <c r="D572" s="99" t="e">
        <f t="shared" si="7"/>
        <v>#DIV/0!</v>
      </c>
    </row>
    <row r="573" spans="1:4" s="88" customFormat="1" ht="19.5" customHeight="1">
      <c r="A573" s="101" t="s">
        <v>718</v>
      </c>
      <c r="B573" s="98"/>
      <c r="C573" s="98"/>
      <c r="D573" s="99" t="e">
        <f t="shared" si="7"/>
        <v>#DIV/0!</v>
      </c>
    </row>
    <row r="574" spans="1:4" s="88" customFormat="1" ht="19.5" customHeight="1">
      <c r="A574" s="101" t="s">
        <v>719</v>
      </c>
      <c r="B574" s="98">
        <v>368</v>
      </c>
      <c r="C574" s="98"/>
      <c r="D574" s="99">
        <f t="shared" si="7"/>
        <v>0</v>
      </c>
    </row>
    <row r="575" spans="1:4" s="88" customFormat="1" ht="19.5" customHeight="1">
      <c r="A575" s="101" t="s">
        <v>720</v>
      </c>
      <c r="B575" s="98">
        <v>242</v>
      </c>
      <c r="C575" s="98">
        <v>241</v>
      </c>
      <c r="D575" s="99">
        <f t="shared" si="7"/>
        <v>0.9958677685950413</v>
      </c>
    </row>
    <row r="576" spans="1:4" s="88" customFormat="1" ht="19.5" customHeight="1">
      <c r="A576" s="101" t="s">
        <v>721</v>
      </c>
      <c r="B576" s="98"/>
      <c r="C576" s="98"/>
      <c r="D576" s="99" t="e">
        <f t="shared" si="7"/>
        <v>#DIV/0!</v>
      </c>
    </row>
    <row r="577" spans="1:4" s="88" customFormat="1" ht="19.5" customHeight="1">
      <c r="A577" s="101" t="s">
        <v>722</v>
      </c>
      <c r="B577" s="98">
        <v>1786</v>
      </c>
      <c r="C577" s="98">
        <v>1850</v>
      </c>
      <c r="D577" s="99">
        <f t="shared" si="7"/>
        <v>1.0358342665173572</v>
      </c>
    </row>
    <row r="578" spans="1:4" s="88" customFormat="1" ht="19.5" customHeight="1">
      <c r="A578" s="101" t="s">
        <v>723</v>
      </c>
      <c r="B578" s="98">
        <v>113</v>
      </c>
      <c r="C578" s="98">
        <f>SUM(C579:C584)</f>
        <v>141</v>
      </c>
      <c r="D578" s="99">
        <f t="shared" si="7"/>
        <v>1.247787610619469</v>
      </c>
    </row>
    <row r="579" spans="1:4" s="88" customFormat="1" ht="19.5" customHeight="1">
      <c r="A579" s="101" t="s">
        <v>724</v>
      </c>
      <c r="B579" s="98">
        <v>105</v>
      </c>
      <c r="C579" s="98">
        <v>141</v>
      </c>
      <c r="D579" s="99">
        <f t="shared" si="7"/>
        <v>1.3428571428571427</v>
      </c>
    </row>
    <row r="580" spans="1:4" s="88" customFormat="1" ht="19.5" customHeight="1">
      <c r="A580" s="101" t="s">
        <v>725</v>
      </c>
      <c r="B580" s="98"/>
      <c r="C580" s="98"/>
      <c r="D580" s="99" t="e">
        <f t="shared" si="7"/>
        <v>#DIV/0!</v>
      </c>
    </row>
    <row r="581" spans="1:4" s="88" customFormat="1" ht="19.5" customHeight="1">
      <c r="A581" s="101" t="s">
        <v>726</v>
      </c>
      <c r="B581" s="98"/>
      <c r="C581" s="98"/>
      <c r="D581" s="99" t="e">
        <f aca="true" t="shared" si="8" ref="D581:D644">C581/B581</f>
        <v>#DIV/0!</v>
      </c>
    </row>
    <row r="582" spans="1:4" s="88" customFormat="1" ht="19.5" customHeight="1">
      <c r="A582" s="101" t="s">
        <v>727</v>
      </c>
      <c r="B582" s="98">
        <v>8</v>
      </c>
      <c r="C582" s="98"/>
      <c r="D582" s="99">
        <f t="shared" si="8"/>
        <v>0</v>
      </c>
    </row>
    <row r="583" spans="1:4" s="88" customFormat="1" ht="19.5" customHeight="1">
      <c r="A583" s="101" t="s">
        <v>728</v>
      </c>
      <c r="B583" s="98"/>
      <c r="C583" s="98"/>
      <c r="D583" s="99" t="e">
        <f t="shared" si="8"/>
        <v>#DIV/0!</v>
      </c>
    </row>
    <row r="584" spans="1:4" s="88" customFormat="1" ht="19.5" customHeight="1">
      <c r="A584" s="101" t="s">
        <v>729</v>
      </c>
      <c r="B584" s="98"/>
      <c r="C584" s="98"/>
      <c r="D584" s="99" t="e">
        <f t="shared" si="8"/>
        <v>#DIV/0!</v>
      </c>
    </row>
    <row r="585" spans="1:4" s="88" customFormat="1" ht="19.5" customHeight="1">
      <c r="A585" s="101" t="s">
        <v>730</v>
      </c>
      <c r="B585" s="98">
        <v>206</v>
      </c>
      <c r="C585" s="98">
        <f>SUM(C586:C591)</f>
        <v>215</v>
      </c>
      <c r="D585" s="99">
        <f t="shared" si="8"/>
        <v>1.0436893203883495</v>
      </c>
    </row>
    <row r="586" spans="1:4" s="88" customFormat="1" ht="19.5" customHeight="1">
      <c r="A586" s="101" t="s">
        <v>731</v>
      </c>
      <c r="B586" s="98">
        <v>36</v>
      </c>
      <c r="C586" s="98">
        <v>40</v>
      </c>
      <c r="D586" s="99">
        <f t="shared" si="8"/>
        <v>1.1111111111111112</v>
      </c>
    </row>
    <row r="587" spans="1:4" s="88" customFormat="1" ht="19.5" customHeight="1">
      <c r="A587" s="101" t="s">
        <v>732</v>
      </c>
      <c r="B587" s="98">
        <v>42</v>
      </c>
      <c r="C587" s="98">
        <v>45</v>
      </c>
      <c r="D587" s="99">
        <f t="shared" si="8"/>
        <v>1.0714285714285714</v>
      </c>
    </row>
    <row r="588" spans="1:4" s="88" customFormat="1" ht="19.5" customHeight="1">
      <c r="A588" s="101" t="s">
        <v>733</v>
      </c>
      <c r="B588" s="98"/>
      <c r="C588" s="98"/>
      <c r="D588" s="99" t="e">
        <f t="shared" si="8"/>
        <v>#DIV/0!</v>
      </c>
    </row>
    <row r="589" spans="1:4" s="88" customFormat="1" ht="19.5" customHeight="1">
      <c r="A589" s="101" t="s">
        <v>734</v>
      </c>
      <c r="B589" s="98"/>
      <c r="C589" s="98"/>
      <c r="D589" s="99" t="e">
        <f t="shared" si="8"/>
        <v>#DIV/0!</v>
      </c>
    </row>
    <row r="590" spans="1:4" s="88" customFormat="1" ht="19.5" customHeight="1">
      <c r="A590" s="101" t="s">
        <v>735</v>
      </c>
      <c r="B590" s="98"/>
      <c r="C590" s="98"/>
      <c r="D590" s="99" t="e">
        <f t="shared" si="8"/>
        <v>#DIV/0!</v>
      </c>
    </row>
    <row r="591" spans="1:4" s="88" customFormat="1" ht="19.5" customHeight="1">
      <c r="A591" s="101" t="s">
        <v>736</v>
      </c>
      <c r="B591" s="98">
        <v>128</v>
      </c>
      <c r="C591" s="98">
        <v>130</v>
      </c>
      <c r="D591" s="99">
        <f t="shared" si="8"/>
        <v>1.015625</v>
      </c>
    </row>
    <row r="592" spans="1:4" s="88" customFormat="1" ht="19.5" customHeight="1">
      <c r="A592" s="101" t="s">
        <v>737</v>
      </c>
      <c r="B592" s="98">
        <v>1126</v>
      </c>
      <c r="C592" s="98">
        <f>SUM(C593:C600)</f>
        <v>1203</v>
      </c>
      <c r="D592" s="99">
        <f t="shared" si="8"/>
        <v>1.0683836589698046</v>
      </c>
    </row>
    <row r="593" spans="1:4" s="88" customFormat="1" ht="19.5" customHeight="1">
      <c r="A593" s="101" t="s">
        <v>294</v>
      </c>
      <c r="B593" s="98">
        <v>93</v>
      </c>
      <c r="C593" s="98">
        <v>133</v>
      </c>
      <c r="D593" s="99">
        <f t="shared" si="8"/>
        <v>1.4301075268817205</v>
      </c>
    </row>
    <row r="594" spans="1:4" s="88" customFormat="1" ht="19.5" customHeight="1">
      <c r="A594" s="101" t="s">
        <v>295</v>
      </c>
      <c r="B594" s="98"/>
      <c r="C594" s="98"/>
      <c r="D594" s="99" t="e">
        <f t="shared" si="8"/>
        <v>#DIV/0!</v>
      </c>
    </row>
    <row r="595" spans="1:4" s="88" customFormat="1" ht="19.5" customHeight="1">
      <c r="A595" s="101" t="s">
        <v>296</v>
      </c>
      <c r="B595" s="98"/>
      <c r="C595" s="98"/>
      <c r="D595" s="99" t="e">
        <f t="shared" si="8"/>
        <v>#DIV/0!</v>
      </c>
    </row>
    <row r="596" spans="1:4" s="88" customFormat="1" ht="19.5" customHeight="1">
      <c r="A596" s="101" t="s">
        <v>738</v>
      </c>
      <c r="B596" s="98">
        <v>11</v>
      </c>
      <c r="C596" s="98">
        <v>15</v>
      </c>
      <c r="D596" s="99">
        <f t="shared" si="8"/>
        <v>1.3636363636363635</v>
      </c>
    </row>
    <row r="597" spans="1:4" s="88" customFormat="1" ht="19.5" customHeight="1">
      <c r="A597" s="101" t="s">
        <v>739</v>
      </c>
      <c r="B597" s="98">
        <v>165</v>
      </c>
      <c r="C597" s="98">
        <v>170</v>
      </c>
      <c r="D597" s="99">
        <f t="shared" si="8"/>
        <v>1.0303030303030303</v>
      </c>
    </row>
    <row r="598" spans="1:4" s="88" customFormat="1" ht="19.5" customHeight="1">
      <c r="A598" s="101" t="s">
        <v>740</v>
      </c>
      <c r="B598" s="98"/>
      <c r="C598" s="98"/>
      <c r="D598" s="99" t="e">
        <f t="shared" si="8"/>
        <v>#DIV/0!</v>
      </c>
    </row>
    <row r="599" spans="1:4" s="88" customFormat="1" ht="19.5" customHeight="1">
      <c r="A599" s="101" t="s">
        <v>741</v>
      </c>
      <c r="B599" s="98">
        <v>826</v>
      </c>
      <c r="C599" s="98">
        <v>885</v>
      </c>
      <c r="D599" s="99">
        <f t="shared" si="8"/>
        <v>1.0714285714285714</v>
      </c>
    </row>
    <row r="600" spans="1:4" s="88" customFormat="1" ht="19.5" customHeight="1">
      <c r="A600" s="101" t="s">
        <v>742</v>
      </c>
      <c r="B600" s="98">
        <v>31</v>
      </c>
      <c r="C600" s="98"/>
      <c r="D600" s="99">
        <f t="shared" si="8"/>
        <v>0</v>
      </c>
    </row>
    <row r="601" spans="1:4" s="88" customFormat="1" ht="19.5" customHeight="1">
      <c r="A601" s="101" t="s">
        <v>743</v>
      </c>
      <c r="B601" s="98">
        <v>45</v>
      </c>
      <c r="C601" s="98">
        <f>SUM(C602:C605)</f>
        <v>48</v>
      </c>
      <c r="D601" s="99">
        <f t="shared" si="8"/>
        <v>1.0666666666666667</v>
      </c>
    </row>
    <row r="602" spans="1:4" s="88" customFormat="1" ht="19.5" customHeight="1">
      <c r="A602" s="101" t="s">
        <v>294</v>
      </c>
      <c r="B602" s="98"/>
      <c r="C602" s="98">
        <v>48</v>
      </c>
      <c r="D602" s="99" t="e">
        <f t="shared" si="8"/>
        <v>#DIV/0!</v>
      </c>
    </row>
    <row r="603" spans="1:4" s="88" customFormat="1" ht="19.5" customHeight="1">
      <c r="A603" s="101" t="s">
        <v>295</v>
      </c>
      <c r="B603" s="98"/>
      <c r="C603" s="98"/>
      <c r="D603" s="99" t="e">
        <f t="shared" si="8"/>
        <v>#DIV/0!</v>
      </c>
    </row>
    <row r="604" spans="1:4" s="88" customFormat="1" ht="19.5" customHeight="1">
      <c r="A604" s="101" t="s">
        <v>296</v>
      </c>
      <c r="B604" s="98">
        <v>45</v>
      </c>
      <c r="C604" s="98"/>
      <c r="D604" s="99">
        <f t="shared" si="8"/>
        <v>0</v>
      </c>
    </row>
    <row r="605" spans="1:4" s="88" customFormat="1" ht="19.5" customHeight="1">
      <c r="A605" s="101" t="s">
        <v>744</v>
      </c>
      <c r="B605" s="98"/>
      <c r="C605" s="98"/>
      <c r="D605" s="99" t="e">
        <f t="shared" si="8"/>
        <v>#DIV/0!</v>
      </c>
    </row>
    <row r="606" spans="1:4" s="88" customFormat="1" ht="19.5" customHeight="1">
      <c r="A606" s="101" t="s">
        <v>745</v>
      </c>
      <c r="B606" s="98">
        <v>10891</v>
      </c>
      <c r="C606" s="98">
        <f>SUM(C607:C608)</f>
        <v>10920</v>
      </c>
      <c r="D606" s="99">
        <f t="shared" si="8"/>
        <v>1.002662749058856</v>
      </c>
    </row>
    <row r="607" spans="1:4" s="88" customFormat="1" ht="19.5" customHeight="1">
      <c r="A607" s="101" t="s">
        <v>746</v>
      </c>
      <c r="B607" s="98">
        <v>6711</v>
      </c>
      <c r="C607" s="98">
        <v>6720</v>
      </c>
      <c r="D607" s="99">
        <f t="shared" si="8"/>
        <v>1.0013410818059902</v>
      </c>
    </row>
    <row r="608" spans="1:4" s="88" customFormat="1" ht="19.5" customHeight="1">
      <c r="A608" s="101" t="s">
        <v>747</v>
      </c>
      <c r="B608" s="98">
        <v>4180</v>
      </c>
      <c r="C608" s="98">
        <v>4200</v>
      </c>
      <c r="D608" s="99">
        <f t="shared" si="8"/>
        <v>1.0047846889952152</v>
      </c>
    </row>
    <row r="609" spans="1:4" s="88" customFormat="1" ht="19.5" customHeight="1">
      <c r="A609" s="101" t="s">
        <v>748</v>
      </c>
      <c r="B609" s="98">
        <v>473</v>
      </c>
      <c r="C609" s="98">
        <f>SUM(C610:C611)</f>
        <v>475</v>
      </c>
      <c r="D609" s="99">
        <f t="shared" si="8"/>
        <v>1.0042283298097252</v>
      </c>
    </row>
    <row r="610" spans="1:4" s="88" customFormat="1" ht="19.5" customHeight="1">
      <c r="A610" s="101" t="s">
        <v>749</v>
      </c>
      <c r="B610" s="98">
        <v>450</v>
      </c>
      <c r="C610" s="98">
        <v>450</v>
      </c>
      <c r="D610" s="99">
        <f t="shared" si="8"/>
        <v>1</v>
      </c>
    </row>
    <row r="611" spans="1:4" s="88" customFormat="1" ht="19.5" customHeight="1">
      <c r="A611" s="101" t="s">
        <v>750</v>
      </c>
      <c r="B611" s="98">
        <v>23</v>
      </c>
      <c r="C611" s="98">
        <v>25</v>
      </c>
      <c r="D611" s="99">
        <f t="shared" si="8"/>
        <v>1.0869565217391304</v>
      </c>
    </row>
    <row r="612" spans="1:4" s="88" customFormat="1" ht="19.5" customHeight="1">
      <c r="A612" s="101" t="s">
        <v>751</v>
      </c>
      <c r="B612" s="98">
        <v>1292</v>
      </c>
      <c r="C612" s="98">
        <f>SUM(C613:C614)</f>
        <v>1300</v>
      </c>
      <c r="D612" s="99">
        <f t="shared" si="8"/>
        <v>1.0061919504643964</v>
      </c>
    </row>
    <row r="613" spans="1:4" s="88" customFormat="1" ht="19.5" customHeight="1">
      <c r="A613" s="101" t="s">
        <v>752</v>
      </c>
      <c r="B613" s="98"/>
      <c r="C613" s="98"/>
      <c r="D613" s="99" t="e">
        <f t="shared" si="8"/>
        <v>#DIV/0!</v>
      </c>
    </row>
    <row r="614" spans="1:4" s="88" customFormat="1" ht="19.5" customHeight="1">
      <c r="A614" s="101" t="s">
        <v>753</v>
      </c>
      <c r="B614" s="98">
        <v>1292</v>
      </c>
      <c r="C614" s="98">
        <v>1300</v>
      </c>
      <c r="D614" s="99">
        <f t="shared" si="8"/>
        <v>1.0061919504643964</v>
      </c>
    </row>
    <row r="615" spans="1:4" s="88" customFormat="1" ht="19.5" customHeight="1">
      <c r="A615" s="101" t="s">
        <v>754</v>
      </c>
      <c r="B615" s="98"/>
      <c r="C615" s="98">
        <f>SUM(C616:C617)</f>
        <v>0</v>
      </c>
      <c r="D615" s="99" t="e">
        <f t="shared" si="8"/>
        <v>#DIV/0!</v>
      </c>
    </row>
    <row r="616" spans="1:4" s="88" customFormat="1" ht="19.5" customHeight="1">
      <c r="A616" s="101" t="s">
        <v>755</v>
      </c>
      <c r="B616" s="98"/>
      <c r="C616" s="98"/>
      <c r="D616" s="99" t="e">
        <f t="shared" si="8"/>
        <v>#DIV/0!</v>
      </c>
    </row>
    <row r="617" spans="1:4" s="88" customFormat="1" ht="19.5" customHeight="1">
      <c r="A617" s="101" t="s">
        <v>756</v>
      </c>
      <c r="B617" s="98"/>
      <c r="C617" s="98"/>
      <c r="D617" s="99" t="e">
        <f t="shared" si="8"/>
        <v>#DIV/0!</v>
      </c>
    </row>
    <row r="618" spans="1:4" s="88" customFormat="1" ht="19.5" customHeight="1">
      <c r="A618" s="101" t="s">
        <v>757</v>
      </c>
      <c r="B618" s="98"/>
      <c r="C618" s="98">
        <f>SUM(C619:C620)</f>
        <v>0</v>
      </c>
      <c r="D618" s="99" t="e">
        <f t="shared" si="8"/>
        <v>#DIV/0!</v>
      </c>
    </row>
    <row r="619" spans="1:4" s="88" customFormat="1" ht="19.5" customHeight="1">
      <c r="A619" s="101" t="s">
        <v>758</v>
      </c>
      <c r="B619" s="98"/>
      <c r="C619" s="98"/>
      <c r="D619" s="99" t="e">
        <f t="shared" si="8"/>
        <v>#DIV/0!</v>
      </c>
    </row>
    <row r="620" spans="1:4" s="88" customFormat="1" ht="19.5" customHeight="1">
      <c r="A620" s="101" t="s">
        <v>759</v>
      </c>
      <c r="B620" s="98"/>
      <c r="C620" s="98"/>
      <c r="D620" s="99" t="e">
        <f t="shared" si="8"/>
        <v>#DIV/0!</v>
      </c>
    </row>
    <row r="621" spans="1:4" s="88" customFormat="1" ht="19.5" customHeight="1">
      <c r="A621" s="101" t="s">
        <v>760</v>
      </c>
      <c r="B621" s="98">
        <v>9372</v>
      </c>
      <c r="C621" s="98">
        <f>SUM(C622:C624)</f>
        <v>9260</v>
      </c>
      <c r="D621" s="99">
        <f t="shared" si="8"/>
        <v>0.9880495091762698</v>
      </c>
    </row>
    <row r="622" spans="1:4" s="88" customFormat="1" ht="19.5" customHeight="1">
      <c r="A622" s="101" t="s">
        <v>761</v>
      </c>
      <c r="B622" s="98"/>
      <c r="C622" s="98"/>
      <c r="D622" s="99" t="e">
        <f t="shared" si="8"/>
        <v>#DIV/0!</v>
      </c>
    </row>
    <row r="623" spans="1:4" s="88" customFormat="1" ht="19.5" customHeight="1">
      <c r="A623" s="101" t="s">
        <v>762</v>
      </c>
      <c r="B623" s="98">
        <v>7799</v>
      </c>
      <c r="C623" s="98">
        <v>7800</v>
      </c>
      <c r="D623" s="99">
        <f t="shared" si="8"/>
        <v>1.0001282215668676</v>
      </c>
    </row>
    <row r="624" spans="1:4" s="88" customFormat="1" ht="19.5" customHeight="1">
      <c r="A624" s="101" t="s">
        <v>763</v>
      </c>
      <c r="B624" s="98">
        <v>1573</v>
      </c>
      <c r="C624" s="98">
        <v>1460</v>
      </c>
      <c r="D624" s="99">
        <f t="shared" si="8"/>
        <v>0.9281627463445645</v>
      </c>
    </row>
    <row r="625" spans="1:4" s="88" customFormat="1" ht="19.5" customHeight="1">
      <c r="A625" s="101" t="s">
        <v>764</v>
      </c>
      <c r="B625" s="98"/>
      <c r="C625" s="98">
        <f>SUM(C626:C629)</f>
        <v>120</v>
      </c>
      <c r="D625" s="99" t="e">
        <f t="shared" si="8"/>
        <v>#DIV/0!</v>
      </c>
    </row>
    <row r="626" spans="1:4" s="88" customFormat="1" ht="19.5" customHeight="1">
      <c r="A626" s="101" t="s">
        <v>765</v>
      </c>
      <c r="B626" s="98"/>
      <c r="C626" s="98"/>
      <c r="D626" s="99" t="e">
        <f t="shared" si="8"/>
        <v>#DIV/0!</v>
      </c>
    </row>
    <row r="627" spans="1:4" s="88" customFormat="1" ht="19.5" customHeight="1">
      <c r="A627" s="101" t="s">
        <v>766</v>
      </c>
      <c r="B627" s="98"/>
      <c r="C627" s="98">
        <v>120</v>
      </c>
      <c r="D627" s="99" t="e">
        <f t="shared" si="8"/>
        <v>#DIV/0!</v>
      </c>
    </row>
    <row r="628" spans="1:4" s="88" customFormat="1" ht="19.5" customHeight="1">
      <c r="A628" s="101" t="s">
        <v>767</v>
      </c>
      <c r="B628" s="98"/>
      <c r="C628" s="98"/>
      <c r="D628" s="99" t="e">
        <f t="shared" si="8"/>
        <v>#DIV/0!</v>
      </c>
    </row>
    <row r="629" spans="1:4" s="88" customFormat="1" ht="19.5" customHeight="1">
      <c r="A629" s="101" t="s">
        <v>768</v>
      </c>
      <c r="B629" s="98"/>
      <c r="C629" s="98"/>
      <c r="D629" s="99" t="e">
        <f t="shared" si="8"/>
        <v>#DIV/0!</v>
      </c>
    </row>
    <row r="630" spans="1:4" s="88" customFormat="1" ht="19.5" customHeight="1">
      <c r="A630" s="107" t="s">
        <v>769</v>
      </c>
      <c r="B630" s="98"/>
      <c r="C630" s="98">
        <f>SUM(C631:C637)</f>
        <v>58</v>
      </c>
      <c r="D630" s="99" t="e">
        <f t="shared" si="8"/>
        <v>#DIV/0!</v>
      </c>
    </row>
    <row r="631" spans="1:4" s="88" customFormat="1" ht="19.5" customHeight="1">
      <c r="A631" s="101" t="s">
        <v>294</v>
      </c>
      <c r="B631" s="98"/>
      <c r="C631" s="98"/>
      <c r="D631" s="99" t="e">
        <f t="shared" si="8"/>
        <v>#DIV/0!</v>
      </c>
    </row>
    <row r="632" spans="1:4" s="88" customFormat="1" ht="19.5" customHeight="1">
      <c r="A632" s="101" t="s">
        <v>295</v>
      </c>
      <c r="B632" s="98"/>
      <c r="C632" s="98"/>
      <c r="D632" s="99" t="e">
        <f t="shared" si="8"/>
        <v>#DIV/0!</v>
      </c>
    </row>
    <row r="633" spans="1:4" s="88" customFormat="1" ht="19.5" customHeight="1">
      <c r="A633" s="101" t="s">
        <v>296</v>
      </c>
      <c r="B633" s="98"/>
      <c r="C633" s="98"/>
      <c r="D633" s="99" t="e">
        <f t="shared" si="8"/>
        <v>#DIV/0!</v>
      </c>
    </row>
    <row r="634" spans="1:4" s="88" customFormat="1" ht="19.5" customHeight="1">
      <c r="A634" s="101" t="s">
        <v>770</v>
      </c>
      <c r="B634" s="98"/>
      <c r="C634" s="98"/>
      <c r="D634" s="99" t="e">
        <f t="shared" si="8"/>
        <v>#DIV/0!</v>
      </c>
    </row>
    <row r="635" spans="1:4" s="88" customFormat="1" ht="19.5" customHeight="1">
      <c r="A635" s="101" t="s">
        <v>771</v>
      </c>
      <c r="B635" s="98"/>
      <c r="C635" s="98"/>
      <c r="D635" s="99" t="e">
        <f t="shared" si="8"/>
        <v>#DIV/0!</v>
      </c>
    </row>
    <row r="636" spans="1:4" s="88" customFormat="1" ht="19.5" customHeight="1">
      <c r="A636" s="101" t="s">
        <v>303</v>
      </c>
      <c r="B636" s="98"/>
      <c r="C636" s="98">
        <v>58</v>
      </c>
      <c r="D636" s="99" t="e">
        <f t="shared" si="8"/>
        <v>#DIV/0!</v>
      </c>
    </row>
    <row r="637" spans="1:4" s="88" customFormat="1" ht="19.5" customHeight="1">
      <c r="A637" s="101" t="s">
        <v>772</v>
      </c>
      <c r="B637" s="98"/>
      <c r="C637" s="98"/>
      <c r="D637" s="99" t="e">
        <f t="shared" si="8"/>
        <v>#DIV/0!</v>
      </c>
    </row>
    <row r="638" spans="1:4" s="88" customFormat="1" ht="19.5" customHeight="1">
      <c r="A638" s="101" t="s">
        <v>773</v>
      </c>
      <c r="B638" s="98">
        <v>2797</v>
      </c>
      <c r="C638" s="98">
        <v>70</v>
      </c>
      <c r="D638" s="99">
        <f t="shared" si="8"/>
        <v>0.025026814444047193</v>
      </c>
    </row>
    <row r="639" spans="1:4" s="88" customFormat="1" ht="19.5" customHeight="1">
      <c r="A639" s="93" t="s">
        <v>1934</v>
      </c>
      <c r="B639" s="94">
        <v>21088</v>
      </c>
      <c r="C639" s="94">
        <f>C640+C645+C658+C662+C674+C677+C681+C686+C690+C694+C697+C706+C708</f>
        <v>21000</v>
      </c>
      <c r="D639" s="96">
        <f t="shared" si="8"/>
        <v>0.9958270106221547</v>
      </c>
    </row>
    <row r="640" spans="1:4" s="88" customFormat="1" ht="19.5" customHeight="1">
      <c r="A640" s="101" t="s">
        <v>776</v>
      </c>
      <c r="B640" s="98">
        <v>815</v>
      </c>
      <c r="C640" s="98">
        <f>SUM(C641:C644)</f>
        <v>1095</v>
      </c>
      <c r="D640" s="99">
        <f t="shared" si="8"/>
        <v>1.343558282208589</v>
      </c>
    </row>
    <row r="641" spans="1:4" s="88" customFormat="1" ht="19.5" customHeight="1">
      <c r="A641" s="101" t="s">
        <v>294</v>
      </c>
      <c r="B641" s="98">
        <v>355</v>
      </c>
      <c r="C641" s="98">
        <v>235</v>
      </c>
      <c r="D641" s="99">
        <f t="shared" si="8"/>
        <v>0.6619718309859155</v>
      </c>
    </row>
    <row r="642" spans="1:4" s="88" customFormat="1" ht="19.5" customHeight="1">
      <c r="A642" s="101" t="s">
        <v>295</v>
      </c>
      <c r="B642" s="98"/>
      <c r="C642" s="98"/>
      <c r="D642" s="99" t="e">
        <f t="shared" si="8"/>
        <v>#DIV/0!</v>
      </c>
    </row>
    <row r="643" spans="1:4" s="88" customFormat="1" ht="19.5" customHeight="1">
      <c r="A643" s="101" t="s">
        <v>296</v>
      </c>
      <c r="B643" s="98"/>
      <c r="C643" s="98"/>
      <c r="D643" s="99" t="e">
        <f t="shared" si="8"/>
        <v>#DIV/0!</v>
      </c>
    </row>
    <row r="644" spans="1:4" s="88" customFormat="1" ht="19.5" customHeight="1">
      <c r="A644" s="101" t="s">
        <v>777</v>
      </c>
      <c r="B644" s="98">
        <v>460</v>
      </c>
      <c r="C644" s="98">
        <v>860</v>
      </c>
      <c r="D644" s="99">
        <f t="shared" si="8"/>
        <v>1.8695652173913044</v>
      </c>
    </row>
    <row r="645" spans="1:4" s="88" customFormat="1" ht="19.5" customHeight="1">
      <c r="A645" s="101" t="s">
        <v>778</v>
      </c>
      <c r="B645" s="98">
        <v>7918</v>
      </c>
      <c r="C645" s="98">
        <f>SUM(C646:C657)</f>
        <v>5501</v>
      </c>
      <c r="D645" s="99">
        <f aca="true" t="shared" si="9" ref="D645:D708">C645/B645</f>
        <v>0.694746148017176</v>
      </c>
    </row>
    <row r="646" spans="1:4" s="88" customFormat="1" ht="19.5" customHeight="1">
      <c r="A646" s="101" t="s">
        <v>779</v>
      </c>
      <c r="B646" s="98">
        <v>6795</v>
      </c>
      <c r="C646" s="98">
        <v>4141</v>
      </c>
      <c r="D646" s="99">
        <f t="shared" si="9"/>
        <v>0.6094186902133922</v>
      </c>
    </row>
    <row r="647" spans="1:4" s="88" customFormat="1" ht="19.5" customHeight="1">
      <c r="A647" s="101" t="s">
        <v>1510</v>
      </c>
      <c r="B647" s="98">
        <v>993</v>
      </c>
      <c r="C647" s="98">
        <v>1100</v>
      </c>
      <c r="D647" s="99">
        <f t="shared" si="9"/>
        <v>1.107754279959718</v>
      </c>
    </row>
    <row r="648" spans="1:4" s="88" customFormat="1" ht="19.5" customHeight="1">
      <c r="A648" s="101" t="s">
        <v>781</v>
      </c>
      <c r="B648" s="98"/>
      <c r="C648" s="98"/>
      <c r="D648" s="99" t="e">
        <f t="shared" si="9"/>
        <v>#DIV/0!</v>
      </c>
    </row>
    <row r="649" spans="1:4" s="88" customFormat="1" ht="19.5" customHeight="1">
      <c r="A649" s="101" t="s">
        <v>782</v>
      </c>
      <c r="B649" s="98"/>
      <c r="C649" s="98"/>
      <c r="D649" s="99" t="e">
        <f t="shared" si="9"/>
        <v>#DIV/0!</v>
      </c>
    </row>
    <row r="650" spans="1:4" s="88" customFormat="1" ht="19.5" customHeight="1">
      <c r="A650" s="101" t="s">
        <v>783</v>
      </c>
      <c r="B650" s="98"/>
      <c r="C650" s="98"/>
      <c r="D650" s="99" t="e">
        <f t="shared" si="9"/>
        <v>#DIV/0!</v>
      </c>
    </row>
    <row r="651" spans="1:4" s="88" customFormat="1" ht="19.5" customHeight="1">
      <c r="A651" s="101" t="s">
        <v>784</v>
      </c>
      <c r="B651" s="98"/>
      <c r="C651" s="98"/>
      <c r="D651" s="99" t="e">
        <f t="shared" si="9"/>
        <v>#DIV/0!</v>
      </c>
    </row>
    <row r="652" spans="1:4" s="88" customFormat="1" ht="19.5" customHeight="1">
      <c r="A652" s="101" t="s">
        <v>785</v>
      </c>
      <c r="B652" s="98"/>
      <c r="C652" s="98"/>
      <c r="D652" s="99" t="e">
        <f t="shared" si="9"/>
        <v>#DIV/0!</v>
      </c>
    </row>
    <row r="653" spans="1:4" s="88" customFormat="1" ht="19.5" customHeight="1">
      <c r="A653" s="101" t="s">
        <v>786</v>
      </c>
      <c r="B653" s="98"/>
      <c r="C653" s="98"/>
      <c r="D653" s="99" t="e">
        <f t="shared" si="9"/>
        <v>#DIV/0!</v>
      </c>
    </row>
    <row r="654" spans="1:4" s="88" customFormat="1" ht="19.5" customHeight="1">
      <c r="A654" s="101" t="s">
        <v>787</v>
      </c>
      <c r="B654" s="98"/>
      <c r="C654" s="98"/>
      <c r="D654" s="99" t="e">
        <f t="shared" si="9"/>
        <v>#DIV/0!</v>
      </c>
    </row>
    <row r="655" spans="1:4" s="88" customFormat="1" ht="19.5" customHeight="1">
      <c r="A655" s="101" t="s">
        <v>788</v>
      </c>
      <c r="B655" s="98"/>
      <c r="C655" s="98"/>
      <c r="D655" s="99" t="e">
        <f t="shared" si="9"/>
        <v>#DIV/0!</v>
      </c>
    </row>
    <row r="656" spans="1:4" s="88" customFormat="1" ht="19.5" customHeight="1">
      <c r="A656" s="101" t="s">
        <v>789</v>
      </c>
      <c r="B656" s="98"/>
      <c r="C656" s="98"/>
      <c r="D656" s="99" t="e">
        <f t="shared" si="9"/>
        <v>#DIV/0!</v>
      </c>
    </row>
    <row r="657" spans="1:4" s="88" customFormat="1" ht="19.5" customHeight="1">
      <c r="A657" s="101" t="s">
        <v>790</v>
      </c>
      <c r="B657" s="98">
        <v>130</v>
      </c>
      <c r="C657" s="98">
        <v>260</v>
      </c>
      <c r="D657" s="99">
        <f t="shared" si="9"/>
        <v>2</v>
      </c>
    </row>
    <row r="658" spans="1:4" s="88" customFormat="1" ht="19.5" customHeight="1">
      <c r="A658" s="101" t="s">
        <v>791</v>
      </c>
      <c r="B658" s="98">
        <v>2712</v>
      </c>
      <c r="C658" s="98">
        <f>SUM(C659:C661)</f>
        <v>3160</v>
      </c>
      <c r="D658" s="99">
        <f t="shared" si="9"/>
        <v>1.1651917404129795</v>
      </c>
    </row>
    <row r="659" spans="1:4" s="88" customFormat="1" ht="19.5" customHeight="1">
      <c r="A659" s="101" t="s">
        <v>792</v>
      </c>
      <c r="B659" s="98">
        <v>75</v>
      </c>
      <c r="C659" s="98">
        <v>80</v>
      </c>
      <c r="D659" s="99">
        <f t="shared" si="9"/>
        <v>1.0666666666666667</v>
      </c>
    </row>
    <row r="660" spans="1:4" s="88" customFormat="1" ht="19.5" customHeight="1">
      <c r="A660" s="101" t="s">
        <v>793</v>
      </c>
      <c r="B660" s="98">
        <v>1591</v>
      </c>
      <c r="C660" s="98">
        <v>1980</v>
      </c>
      <c r="D660" s="99">
        <f t="shared" si="9"/>
        <v>1.2445003142677562</v>
      </c>
    </row>
    <row r="661" spans="1:4" s="88" customFormat="1" ht="19.5" customHeight="1">
      <c r="A661" s="101" t="s">
        <v>794</v>
      </c>
      <c r="B661" s="98">
        <v>1046</v>
      </c>
      <c r="C661" s="98">
        <v>1100</v>
      </c>
      <c r="D661" s="99">
        <f t="shared" si="9"/>
        <v>1.0516252390057361</v>
      </c>
    </row>
    <row r="662" spans="1:4" s="88" customFormat="1" ht="19.5" customHeight="1">
      <c r="A662" s="101" t="s">
        <v>795</v>
      </c>
      <c r="B662" s="98">
        <v>2633</v>
      </c>
      <c r="C662" s="98">
        <f>SUM(C663:C673)</f>
        <v>3026</v>
      </c>
      <c r="D662" s="99">
        <f t="shared" si="9"/>
        <v>1.149259399924041</v>
      </c>
    </row>
    <row r="663" spans="1:4" s="88" customFormat="1" ht="19.5" customHeight="1">
      <c r="A663" s="101" t="s">
        <v>796</v>
      </c>
      <c r="B663" s="98">
        <v>382</v>
      </c>
      <c r="C663" s="98">
        <v>494</v>
      </c>
      <c r="D663" s="99">
        <f t="shared" si="9"/>
        <v>1.293193717277487</v>
      </c>
    </row>
    <row r="664" spans="1:4" s="88" customFormat="1" ht="19.5" customHeight="1">
      <c r="A664" s="101" t="s">
        <v>797</v>
      </c>
      <c r="B664" s="98">
        <v>175</v>
      </c>
      <c r="C664" s="98">
        <v>178</v>
      </c>
      <c r="D664" s="99">
        <f t="shared" si="9"/>
        <v>1.0171428571428571</v>
      </c>
    </row>
    <row r="665" spans="1:4" s="88" customFormat="1" ht="19.5" customHeight="1">
      <c r="A665" s="101" t="s">
        <v>798</v>
      </c>
      <c r="B665" s="98">
        <v>356</v>
      </c>
      <c r="C665" s="98">
        <v>428</v>
      </c>
      <c r="D665" s="99">
        <f t="shared" si="9"/>
        <v>1.202247191011236</v>
      </c>
    </row>
    <row r="666" spans="1:4" s="88" customFormat="1" ht="19.5" customHeight="1">
      <c r="A666" s="101" t="s">
        <v>799</v>
      </c>
      <c r="B666" s="98"/>
      <c r="C666" s="98"/>
      <c r="D666" s="99" t="e">
        <f t="shared" si="9"/>
        <v>#DIV/0!</v>
      </c>
    </row>
    <row r="667" spans="1:4" s="88" customFormat="1" ht="19.5" customHeight="1">
      <c r="A667" s="101" t="s">
        <v>800</v>
      </c>
      <c r="B667" s="98"/>
      <c r="C667" s="98"/>
      <c r="D667" s="99" t="e">
        <f t="shared" si="9"/>
        <v>#DIV/0!</v>
      </c>
    </row>
    <row r="668" spans="1:4" s="88" customFormat="1" ht="19.5" customHeight="1">
      <c r="A668" s="101" t="s">
        <v>801</v>
      </c>
      <c r="B668" s="98">
        <v>51</v>
      </c>
      <c r="C668" s="98">
        <v>48</v>
      </c>
      <c r="D668" s="99">
        <f t="shared" si="9"/>
        <v>0.9411764705882353</v>
      </c>
    </row>
    <row r="669" spans="1:4" s="88" customFormat="1" ht="19.5" customHeight="1">
      <c r="A669" s="101" t="s">
        <v>802</v>
      </c>
      <c r="B669" s="98">
        <v>582</v>
      </c>
      <c r="C669" s="98">
        <v>588</v>
      </c>
      <c r="D669" s="99">
        <f t="shared" si="9"/>
        <v>1.0103092783505154</v>
      </c>
    </row>
    <row r="670" spans="1:4" s="88" customFormat="1" ht="19.5" customHeight="1">
      <c r="A670" s="101" t="s">
        <v>803</v>
      </c>
      <c r="B670" s="98">
        <v>602</v>
      </c>
      <c r="C670" s="98">
        <v>700</v>
      </c>
      <c r="D670" s="99">
        <f t="shared" si="9"/>
        <v>1.1627906976744187</v>
      </c>
    </row>
    <row r="671" spans="1:4" s="88" customFormat="1" ht="19.5" customHeight="1">
      <c r="A671" s="101" t="s">
        <v>804</v>
      </c>
      <c r="B671" s="98">
        <v>157</v>
      </c>
      <c r="C671" s="98">
        <v>260</v>
      </c>
      <c r="D671" s="99">
        <f t="shared" si="9"/>
        <v>1.6560509554140128</v>
      </c>
    </row>
    <row r="672" spans="1:4" s="88" customFormat="1" ht="19.5" customHeight="1">
      <c r="A672" s="101" t="s">
        <v>805</v>
      </c>
      <c r="B672" s="98"/>
      <c r="C672" s="98"/>
      <c r="D672" s="99" t="e">
        <f t="shared" si="9"/>
        <v>#DIV/0!</v>
      </c>
    </row>
    <row r="673" spans="1:4" s="88" customFormat="1" ht="19.5" customHeight="1">
      <c r="A673" s="101" t="s">
        <v>806</v>
      </c>
      <c r="B673" s="98">
        <v>328</v>
      </c>
      <c r="C673" s="98">
        <v>330</v>
      </c>
      <c r="D673" s="99">
        <f t="shared" si="9"/>
        <v>1.0060975609756098</v>
      </c>
    </row>
    <row r="674" spans="1:4" s="88" customFormat="1" ht="19.5" customHeight="1">
      <c r="A674" s="101" t="s">
        <v>807</v>
      </c>
      <c r="B674" s="98"/>
      <c r="C674" s="98">
        <f>SUM(C675:C676)</f>
        <v>0</v>
      </c>
      <c r="D674" s="99" t="e">
        <f t="shared" si="9"/>
        <v>#DIV/0!</v>
      </c>
    </row>
    <row r="675" spans="1:4" s="88" customFormat="1" ht="19.5" customHeight="1">
      <c r="A675" s="101" t="s">
        <v>1511</v>
      </c>
      <c r="B675" s="98"/>
      <c r="C675" s="98"/>
      <c r="D675" s="99" t="e">
        <f t="shared" si="9"/>
        <v>#DIV/0!</v>
      </c>
    </row>
    <row r="676" spans="1:4" s="88" customFormat="1" ht="19.5" customHeight="1">
      <c r="A676" s="101" t="s">
        <v>809</v>
      </c>
      <c r="B676" s="98"/>
      <c r="C676" s="98"/>
      <c r="D676" s="99" t="e">
        <f t="shared" si="9"/>
        <v>#DIV/0!</v>
      </c>
    </row>
    <row r="677" spans="1:4" s="88" customFormat="1" ht="19.5" customHeight="1">
      <c r="A677" s="101" t="s">
        <v>810</v>
      </c>
      <c r="B677" s="98">
        <v>1452</v>
      </c>
      <c r="C677" s="98">
        <f>SUM(C678:C680)</f>
        <v>1998</v>
      </c>
      <c r="D677" s="99">
        <f t="shared" si="9"/>
        <v>1.3760330578512396</v>
      </c>
    </row>
    <row r="678" spans="1:4" s="88" customFormat="1" ht="19.5" customHeight="1">
      <c r="A678" s="101" t="s">
        <v>811</v>
      </c>
      <c r="B678" s="98">
        <v>1077</v>
      </c>
      <c r="C678" s="98">
        <v>1100</v>
      </c>
      <c r="D678" s="99">
        <f t="shared" si="9"/>
        <v>1.021355617455896</v>
      </c>
    </row>
    <row r="679" spans="1:4" s="88" customFormat="1" ht="19.5" customHeight="1">
      <c r="A679" s="101" t="s">
        <v>812</v>
      </c>
      <c r="B679" s="98">
        <v>375</v>
      </c>
      <c r="C679" s="98">
        <v>898</v>
      </c>
      <c r="D679" s="99">
        <f t="shared" si="9"/>
        <v>2.3946666666666667</v>
      </c>
    </row>
    <row r="680" spans="1:4" s="88" customFormat="1" ht="19.5" customHeight="1">
      <c r="A680" s="101" t="s">
        <v>813</v>
      </c>
      <c r="B680" s="98"/>
      <c r="C680" s="98"/>
      <c r="D680" s="99" t="e">
        <f t="shared" si="9"/>
        <v>#DIV/0!</v>
      </c>
    </row>
    <row r="681" spans="1:4" s="88" customFormat="1" ht="19.5" customHeight="1">
      <c r="A681" s="101" t="s">
        <v>814</v>
      </c>
      <c r="B681" s="98"/>
      <c r="C681" s="98">
        <f>SUM(C682:C685)</f>
        <v>150</v>
      </c>
      <c r="D681" s="99" t="e">
        <f t="shared" si="9"/>
        <v>#DIV/0!</v>
      </c>
    </row>
    <row r="682" spans="1:4" s="88" customFormat="1" ht="19.5" customHeight="1">
      <c r="A682" s="101" t="s">
        <v>815</v>
      </c>
      <c r="B682" s="98"/>
      <c r="C682" s="98">
        <v>150</v>
      </c>
      <c r="D682" s="99" t="e">
        <f t="shared" si="9"/>
        <v>#DIV/0!</v>
      </c>
    </row>
    <row r="683" spans="1:4" s="88" customFormat="1" ht="19.5" customHeight="1">
      <c r="A683" s="101" t="s">
        <v>816</v>
      </c>
      <c r="B683" s="98"/>
      <c r="C683" s="98"/>
      <c r="D683" s="99" t="e">
        <f t="shared" si="9"/>
        <v>#DIV/0!</v>
      </c>
    </row>
    <row r="684" spans="1:4" s="88" customFormat="1" ht="19.5" customHeight="1">
      <c r="A684" s="101" t="s">
        <v>817</v>
      </c>
      <c r="B684" s="98"/>
      <c r="C684" s="98"/>
      <c r="D684" s="99" t="e">
        <f t="shared" si="9"/>
        <v>#DIV/0!</v>
      </c>
    </row>
    <row r="685" spans="1:4" s="88" customFormat="1" ht="19.5" customHeight="1">
      <c r="A685" s="101" t="s">
        <v>818</v>
      </c>
      <c r="B685" s="98"/>
      <c r="C685" s="98"/>
      <c r="D685" s="99" t="e">
        <f t="shared" si="9"/>
        <v>#DIV/0!</v>
      </c>
    </row>
    <row r="686" spans="1:4" s="88" customFormat="1" ht="19.5" customHeight="1">
      <c r="A686" s="101" t="s">
        <v>819</v>
      </c>
      <c r="B686" s="98">
        <v>1840</v>
      </c>
      <c r="C686" s="98">
        <f>SUM(C687:C689)</f>
        <v>2052</v>
      </c>
      <c r="D686" s="99">
        <f t="shared" si="9"/>
        <v>1.1152173913043477</v>
      </c>
    </row>
    <row r="687" spans="1:4" s="88" customFormat="1" ht="19.5" customHeight="1">
      <c r="A687" s="101" t="s">
        <v>820</v>
      </c>
      <c r="B687" s="98">
        <v>1840</v>
      </c>
      <c r="C687" s="98">
        <v>1870</v>
      </c>
      <c r="D687" s="99">
        <f t="shared" si="9"/>
        <v>1.016304347826087</v>
      </c>
    </row>
    <row r="688" spans="1:4" s="88" customFormat="1" ht="19.5" customHeight="1">
      <c r="A688" s="101" t="s">
        <v>821</v>
      </c>
      <c r="B688" s="98"/>
      <c r="C688" s="98">
        <v>182</v>
      </c>
      <c r="D688" s="99" t="e">
        <f t="shared" si="9"/>
        <v>#DIV/0!</v>
      </c>
    </row>
    <row r="689" spans="1:4" s="88" customFormat="1" ht="19.5" customHeight="1">
      <c r="A689" s="101" t="s">
        <v>822</v>
      </c>
      <c r="B689" s="98"/>
      <c r="C689" s="98"/>
      <c r="D689" s="99" t="e">
        <f t="shared" si="9"/>
        <v>#DIV/0!</v>
      </c>
    </row>
    <row r="690" spans="1:4" s="88" customFormat="1" ht="19.5" customHeight="1">
      <c r="A690" s="101" t="s">
        <v>823</v>
      </c>
      <c r="B690" s="98">
        <v>1909</v>
      </c>
      <c r="C690" s="98">
        <f>SUM(C691:C693)</f>
        <v>1950</v>
      </c>
      <c r="D690" s="99">
        <f t="shared" si="9"/>
        <v>1.0214772132006287</v>
      </c>
    </row>
    <row r="691" spans="1:4" s="88" customFormat="1" ht="19.5" customHeight="1">
      <c r="A691" s="101" t="s">
        <v>824</v>
      </c>
      <c r="B691" s="98">
        <v>1909</v>
      </c>
      <c r="C691" s="98">
        <v>1950</v>
      </c>
      <c r="D691" s="99">
        <f t="shared" si="9"/>
        <v>1.0214772132006287</v>
      </c>
    </row>
    <row r="692" spans="1:4" s="88" customFormat="1" ht="19.5" customHeight="1">
      <c r="A692" s="101" t="s">
        <v>825</v>
      </c>
      <c r="B692" s="98"/>
      <c r="C692" s="98"/>
      <c r="D692" s="99" t="e">
        <f t="shared" si="9"/>
        <v>#DIV/0!</v>
      </c>
    </row>
    <row r="693" spans="1:4" s="88" customFormat="1" ht="19.5" customHeight="1">
      <c r="A693" s="101" t="s">
        <v>826</v>
      </c>
      <c r="B693" s="98"/>
      <c r="C693" s="98"/>
      <c r="D693" s="99" t="e">
        <f t="shared" si="9"/>
        <v>#DIV/0!</v>
      </c>
    </row>
    <row r="694" spans="1:4" s="88" customFormat="1" ht="19.5" customHeight="1">
      <c r="A694" s="101" t="s">
        <v>827</v>
      </c>
      <c r="B694" s="98">
        <v>58</v>
      </c>
      <c r="C694" s="98">
        <f>SUM(C695:C696)</f>
        <v>60</v>
      </c>
      <c r="D694" s="99">
        <f t="shared" si="9"/>
        <v>1.0344827586206897</v>
      </c>
    </row>
    <row r="695" spans="1:4" s="88" customFormat="1" ht="19.5" customHeight="1">
      <c r="A695" s="101" t="s">
        <v>828</v>
      </c>
      <c r="B695" s="98">
        <v>58</v>
      </c>
      <c r="C695" s="98">
        <v>60</v>
      </c>
      <c r="D695" s="99">
        <f t="shared" si="9"/>
        <v>1.0344827586206897</v>
      </c>
    </row>
    <row r="696" spans="1:4" s="88" customFormat="1" ht="19.5" customHeight="1">
      <c r="A696" s="101" t="s">
        <v>829</v>
      </c>
      <c r="B696" s="98"/>
      <c r="C696" s="98"/>
      <c r="D696" s="99" t="e">
        <f t="shared" si="9"/>
        <v>#DIV/0!</v>
      </c>
    </row>
    <row r="697" spans="1:4" s="88" customFormat="1" ht="19.5" customHeight="1">
      <c r="A697" s="101" t="s">
        <v>830</v>
      </c>
      <c r="B697" s="98"/>
      <c r="C697" s="98">
        <f>SUM(C698:C705)</f>
        <v>158</v>
      </c>
      <c r="D697" s="99" t="e">
        <f t="shared" si="9"/>
        <v>#DIV/0!</v>
      </c>
    </row>
    <row r="698" spans="1:4" s="88" customFormat="1" ht="19.5" customHeight="1">
      <c r="A698" s="101" t="s">
        <v>294</v>
      </c>
      <c r="B698" s="98"/>
      <c r="C698" s="98"/>
      <c r="D698" s="99" t="e">
        <f t="shared" si="9"/>
        <v>#DIV/0!</v>
      </c>
    </row>
    <row r="699" spans="1:4" s="88" customFormat="1" ht="19.5" customHeight="1">
      <c r="A699" s="101" t="s">
        <v>295</v>
      </c>
      <c r="B699" s="98"/>
      <c r="C699" s="98"/>
      <c r="D699" s="99" t="e">
        <f t="shared" si="9"/>
        <v>#DIV/0!</v>
      </c>
    </row>
    <row r="700" spans="1:4" s="88" customFormat="1" ht="19.5" customHeight="1">
      <c r="A700" s="101" t="s">
        <v>296</v>
      </c>
      <c r="B700" s="98"/>
      <c r="C700" s="98"/>
      <c r="D700" s="99" t="e">
        <f t="shared" si="9"/>
        <v>#DIV/0!</v>
      </c>
    </row>
    <row r="701" spans="1:4" s="88" customFormat="1" ht="19.5" customHeight="1">
      <c r="A701" s="101" t="s">
        <v>335</v>
      </c>
      <c r="B701" s="98"/>
      <c r="C701" s="98"/>
      <c r="D701" s="99" t="e">
        <f t="shared" si="9"/>
        <v>#DIV/0!</v>
      </c>
    </row>
    <row r="702" spans="1:4" s="88" customFormat="1" ht="19.5" customHeight="1">
      <c r="A702" s="101" t="s">
        <v>831</v>
      </c>
      <c r="B702" s="98"/>
      <c r="C702" s="98"/>
      <c r="D702" s="99" t="e">
        <f t="shared" si="9"/>
        <v>#DIV/0!</v>
      </c>
    </row>
    <row r="703" spans="1:4" s="88" customFormat="1" ht="19.5" customHeight="1">
      <c r="A703" s="101" t="s">
        <v>832</v>
      </c>
      <c r="B703" s="98"/>
      <c r="C703" s="98"/>
      <c r="D703" s="99" t="e">
        <f t="shared" si="9"/>
        <v>#DIV/0!</v>
      </c>
    </row>
    <row r="704" spans="1:4" s="88" customFormat="1" ht="19.5" customHeight="1">
      <c r="A704" s="101" t="s">
        <v>303</v>
      </c>
      <c r="B704" s="98"/>
      <c r="C704" s="98">
        <v>158</v>
      </c>
      <c r="D704" s="99" t="e">
        <f t="shared" si="9"/>
        <v>#DIV/0!</v>
      </c>
    </row>
    <row r="705" spans="1:4" s="88" customFormat="1" ht="19.5" customHeight="1">
      <c r="A705" s="101" t="s">
        <v>833</v>
      </c>
      <c r="B705" s="98"/>
      <c r="C705" s="98"/>
      <c r="D705" s="99" t="e">
        <f t="shared" si="9"/>
        <v>#DIV/0!</v>
      </c>
    </row>
    <row r="706" spans="1:4" s="88" customFormat="1" ht="19.5" customHeight="1">
      <c r="A706" s="101" t="s">
        <v>1935</v>
      </c>
      <c r="B706" s="98">
        <v>1751</v>
      </c>
      <c r="C706" s="98">
        <f>SUM(C707)</f>
        <v>1850</v>
      </c>
      <c r="D706" s="99">
        <f t="shared" si="9"/>
        <v>1.05653912050257</v>
      </c>
    </row>
    <row r="707" spans="1:4" s="88" customFormat="1" ht="19.5" customHeight="1">
      <c r="A707" s="101" t="s">
        <v>1936</v>
      </c>
      <c r="B707" s="98">
        <v>1751</v>
      </c>
      <c r="C707" s="98">
        <v>1850</v>
      </c>
      <c r="D707" s="99">
        <f t="shared" si="9"/>
        <v>1.05653912050257</v>
      </c>
    </row>
    <row r="708" spans="1:4" s="88" customFormat="1" ht="19.5" customHeight="1">
      <c r="A708" s="108" t="s">
        <v>836</v>
      </c>
      <c r="B708" s="98"/>
      <c r="C708" s="98">
        <f>SUM(C709)</f>
        <v>0</v>
      </c>
      <c r="D708" s="99" t="e">
        <f t="shared" si="9"/>
        <v>#DIV/0!</v>
      </c>
    </row>
    <row r="709" spans="1:4" s="88" customFormat="1" ht="19.5" customHeight="1">
      <c r="A709" s="108" t="s">
        <v>1937</v>
      </c>
      <c r="B709" s="98"/>
      <c r="C709" s="98"/>
      <c r="D709" s="99" t="e">
        <f aca="true" t="shared" si="10" ref="D709:D772">C709/B709</f>
        <v>#DIV/0!</v>
      </c>
    </row>
    <row r="710" spans="1:4" s="88" customFormat="1" ht="19.5" customHeight="1">
      <c r="A710" s="109" t="s">
        <v>1518</v>
      </c>
      <c r="B710" s="94">
        <v>9720</v>
      </c>
      <c r="C710" s="94">
        <f>C711+C720+C724+C732+C738+C745+C751+C754+C757+C758+C759+C765+C766+C767+C782</f>
        <v>6780</v>
      </c>
      <c r="D710" s="96">
        <f t="shared" si="10"/>
        <v>0.6975308641975309</v>
      </c>
    </row>
    <row r="711" spans="1:4" s="88" customFormat="1" ht="19.5" customHeight="1">
      <c r="A711" s="108" t="s">
        <v>839</v>
      </c>
      <c r="B711" s="98">
        <v>168</v>
      </c>
      <c r="C711" s="98">
        <f>SUM(C712:C719)</f>
        <v>150</v>
      </c>
      <c r="D711" s="99">
        <f t="shared" si="10"/>
        <v>0.8928571428571429</v>
      </c>
    </row>
    <row r="712" spans="1:4" s="88" customFormat="1" ht="19.5" customHeight="1">
      <c r="A712" s="108" t="s">
        <v>294</v>
      </c>
      <c r="B712" s="98">
        <v>168</v>
      </c>
      <c r="C712" s="98">
        <v>150</v>
      </c>
      <c r="D712" s="99">
        <f t="shared" si="10"/>
        <v>0.8928571428571429</v>
      </c>
    </row>
    <row r="713" spans="1:4" s="88" customFormat="1" ht="19.5" customHeight="1">
      <c r="A713" s="108" t="s">
        <v>295</v>
      </c>
      <c r="B713" s="98"/>
      <c r="C713" s="98"/>
      <c r="D713" s="99" t="e">
        <f t="shared" si="10"/>
        <v>#DIV/0!</v>
      </c>
    </row>
    <row r="714" spans="1:4" s="88" customFormat="1" ht="19.5" customHeight="1">
      <c r="A714" s="108" t="s">
        <v>296</v>
      </c>
      <c r="B714" s="98"/>
      <c r="C714" s="98"/>
      <c r="D714" s="99" t="e">
        <f t="shared" si="10"/>
        <v>#DIV/0!</v>
      </c>
    </row>
    <row r="715" spans="1:4" s="88" customFormat="1" ht="19.5" customHeight="1">
      <c r="A715" s="108" t="s">
        <v>840</v>
      </c>
      <c r="B715" s="98"/>
      <c r="C715" s="98"/>
      <c r="D715" s="99" t="e">
        <f t="shared" si="10"/>
        <v>#DIV/0!</v>
      </c>
    </row>
    <row r="716" spans="1:4" s="88" customFormat="1" ht="19.5" customHeight="1">
      <c r="A716" s="108" t="s">
        <v>841</v>
      </c>
      <c r="B716" s="98"/>
      <c r="C716" s="98"/>
      <c r="D716" s="99" t="e">
        <f t="shared" si="10"/>
        <v>#DIV/0!</v>
      </c>
    </row>
    <row r="717" spans="1:4" s="88" customFormat="1" ht="19.5" customHeight="1">
      <c r="A717" s="108" t="s">
        <v>842</v>
      </c>
      <c r="B717" s="98"/>
      <c r="C717" s="98"/>
      <c r="D717" s="99" t="e">
        <f t="shared" si="10"/>
        <v>#DIV/0!</v>
      </c>
    </row>
    <row r="718" spans="1:4" s="88" customFormat="1" ht="19.5" customHeight="1">
      <c r="A718" s="108" t="s">
        <v>843</v>
      </c>
      <c r="B718" s="98"/>
      <c r="C718" s="98"/>
      <c r="D718" s="99" t="e">
        <f t="shared" si="10"/>
        <v>#DIV/0!</v>
      </c>
    </row>
    <row r="719" spans="1:4" s="88" customFormat="1" ht="19.5" customHeight="1">
      <c r="A719" s="108" t="s">
        <v>845</v>
      </c>
      <c r="B719" s="98"/>
      <c r="C719" s="98"/>
      <c r="D719" s="99" t="e">
        <f t="shared" si="10"/>
        <v>#DIV/0!</v>
      </c>
    </row>
    <row r="720" spans="1:4" s="88" customFormat="1" ht="19.5" customHeight="1">
      <c r="A720" s="108" t="s">
        <v>846</v>
      </c>
      <c r="B720" s="98"/>
      <c r="C720" s="98">
        <f>SUM(C721:C723)</f>
        <v>0</v>
      </c>
      <c r="D720" s="99" t="e">
        <f t="shared" si="10"/>
        <v>#DIV/0!</v>
      </c>
    </row>
    <row r="721" spans="1:4" s="88" customFormat="1" ht="19.5" customHeight="1">
      <c r="A721" s="108" t="s">
        <v>847</v>
      </c>
      <c r="B721" s="98"/>
      <c r="C721" s="98"/>
      <c r="D721" s="99" t="e">
        <f t="shared" si="10"/>
        <v>#DIV/0!</v>
      </c>
    </row>
    <row r="722" spans="1:4" s="88" customFormat="1" ht="19.5" customHeight="1">
      <c r="A722" s="108" t="s">
        <v>848</v>
      </c>
      <c r="B722" s="98"/>
      <c r="C722" s="98"/>
      <c r="D722" s="99" t="e">
        <f t="shared" si="10"/>
        <v>#DIV/0!</v>
      </c>
    </row>
    <row r="723" spans="1:4" s="88" customFormat="1" ht="19.5" customHeight="1">
      <c r="A723" s="108" t="s">
        <v>849</v>
      </c>
      <c r="B723" s="98"/>
      <c r="C723" s="98"/>
      <c r="D723" s="99" t="e">
        <f t="shared" si="10"/>
        <v>#DIV/0!</v>
      </c>
    </row>
    <row r="724" spans="1:4" s="88" customFormat="1" ht="19.5" customHeight="1">
      <c r="A724" s="108" t="s">
        <v>850</v>
      </c>
      <c r="B724" s="98">
        <v>3520</v>
      </c>
      <c r="C724" s="98">
        <f>SUM(C725:C731)</f>
        <v>1520</v>
      </c>
      <c r="D724" s="99">
        <f t="shared" si="10"/>
        <v>0.4318181818181818</v>
      </c>
    </row>
    <row r="725" spans="1:4" s="88" customFormat="1" ht="19.5" customHeight="1">
      <c r="A725" s="108" t="s">
        <v>851</v>
      </c>
      <c r="B725" s="98"/>
      <c r="C725" s="98"/>
      <c r="D725" s="99" t="e">
        <f t="shared" si="10"/>
        <v>#DIV/0!</v>
      </c>
    </row>
    <row r="726" spans="1:4" s="88" customFormat="1" ht="19.5" customHeight="1">
      <c r="A726" s="108" t="s">
        <v>852</v>
      </c>
      <c r="B726" s="98">
        <v>1792</v>
      </c>
      <c r="C726" s="98">
        <v>550</v>
      </c>
      <c r="D726" s="99">
        <f t="shared" si="10"/>
        <v>0.30691964285714285</v>
      </c>
    </row>
    <row r="727" spans="1:4" s="88" customFormat="1" ht="19.5" customHeight="1">
      <c r="A727" s="108" t="s">
        <v>853</v>
      </c>
      <c r="B727" s="98"/>
      <c r="C727" s="98"/>
      <c r="D727" s="99" t="e">
        <f t="shared" si="10"/>
        <v>#DIV/0!</v>
      </c>
    </row>
    <row r="728" spans="1:4" s="88" customFormat="1" ht="19.5" customHeight="1">
      <c r="A728" s="108" t="s">
        <v>854</v>
      </c>
      <c r="B728" s="98">
        <v>1446</v>
      </c>
      <c r="C728" s="98">
        <v>670</v>
      </c>
      <c r="D728" s="99">
        <f t="shared" si="10"/>
        <v>0.4633471645919779</v>
      </c>
    </row>
    <row r="729" spans="1:4" s="88" customFormat="1" ht="19.5" customHeight="1">
      <c r="A729" s="108" t="s">
        <v>855</v>
      </c>
      <c r="B729" s="98"/>
      <c r="C729" s="98"/>
      <c r="D729" s="99" t="e">
        <f t="shared" si="10"/>
        <v>#DIV/0!</v>
      </c>
    </row>
    <row r="730" spans="1:4" s="88" customFormat="1" ht="19.5" customHeight="1">
      <c r="A730" s="108" t="s">
        <v>856</v>
      </c>
      <c r="B730" s="98"/>
      <c r="C730" s="98"/>
      <c r="D730" s="99" t="e">
        <f t="shared" si="10"/>
        <v>#DIV/0!</v>
      </c>
    </row>
    <row r="731" spans="1:4" s="88" customFormat="1" ht="19.5" customHeight="1">
      <c r="A731" s="108" t="s">
        <v>857</v>
      </c>
      <c r="B731" s="98">
        <v>282</v>
      </c>
      <c r="C731" s="98">
        <v>300</v>
      </c>
      <c r="D731" s="99">
        <f t="shared" si="10"/>
        <v>1.0638297872340425</v>
      </c>
    </row>
    <row r="732" spans="1:4" s="88" customFormat="1" ht="19.5" customHeight="1">
      <c r="A732" s="108" t="s">
        <v>858</v>
      </c>
      <c r="B732" s="98">
        <v>2500</v>
      </c>
      <c r="C732" s="98">
        <f>SUM(C733:C737)</f>
        <v>1500</v>
      </c>
      <c r="D732" s="99">
        <f t="shared" si="10"/>
        <v>0.6</v>
      </c>
    </row>
    <row r="733" spans="1:4" s="88" customFormat="1" ht="19.5" customHeight="1">
      <c r="A733" s="108" t="s">
        <v>859</v>
      </c>
      <c r="B733" s="98"/>
      <c r="C733" s="98"/>
      <c r="D733" s="99" t="e">
        <f t="shared" si="10"/>
        <v>#DIV/0!</v>
      </c>
    </row>
    <row r="734" spans="1:4" s="88" customFormat="1" ht="19.5" customHeight="1">
      <c r="A734" s="108" t="s">
        <v>860</v>
      </c>
      <c r="B734" s="98">
        <v>2500</v>
      </c>
      <c r="C734" s="98">
        <v>1500</v>
      </c>
      <c r="D734" s="99">
        <f t="shared" si="10"/>
        <v>0.6</v>
      </c>
    </row>
    <row r="735" spans="1:4" s="88" customFormat="1" ht="19.5" customHeight="1">
      <c r="A735" s="108" t="s">
        <v>861</v>
      </c>
      <c r="B735" s="98"/>
      <c r="C735" s="98"/>
      <c r="D735" s="99" t="e">
        <f t="shared" si="10"/>
        <v>#DIV/0!</v>
      </c>
    </row>
    <row r="736" spans="1:4" s="88" customFormat="1" ht="19.5" customHeight="1">
      <c r="A736" s="108" t="s">
        <v>862</v>
      </c>
      <c r="B736" s="98"/>
      <c r="C736" s="98"/>
      <c r="D736" s="99" t="e">
        <f t="shared" si="10"/>
        <v>#DIV/0!</v>
      </c>
    </row>
    <row r="737" spans="1:4" s="88" customFormat="1" ht="19.5" customHeight="1">
      <c r="A737" s="108" t="s">
        <v>863</v>
      </c>
      <c r="B737" s="98"/>
      <c r="C737" s="98"/>
      <c r="D737" s="99" t="e">
        <f t="shared" si="10"/>
        <v>#DIV/0!</v>
      </c>
    </row>
    <row r="738" spans="1:4" s="88" customFormat="1" ht="19.5" customHeight="1">
      <c r="A738" s="108" t="s">
        <v>864</v>
      </c>
      <c r="B738" s="98">
        <v>1170</v>
      </c>
      <c r="C738" s="98">
        <f>SUM(C739:C744)</f>
        <v>1210</v>
      </c>
      <c r="D738" s="99">
        <f t="shared" si="10"/>
        <v>1.0341880341880343</v>
      </c>
    </row>
    <row r="739" spans="1:4" s="88" customFormat="1" ht="19.5" customHeight="1">
      <c r="A739" s="108" t="s">
        <v>865</v>
      </c>
      <c r="B739" s="98">
        <v>1160</v>
      </c>
      <c r="C739" s="98">
        <v>1200</v>
      </c>
      <c r="D739" s="99">
        <f t="shared" si="10"/>
        <v>1.0344827586206897</v>
      </c>
    </row>
    <row r="740" spans="1:4" s="88" customFormat="1" ht="19.5" customHeight="1">
      <c r="A740" s="108" t="s">
        <v>866</v>
      </c>
      <c r="B740" s="98">
        <v>10</v>
      </c>
      <c r="C740" s="98">
        <v>10</v>
      </c>
      <c r="D740" s="99">
        <f t="shared" si="10"/>
        <v>1</v>
      </c>
    </row>
    <row r="741" spans="1:4" s="88" customFormat="1" ht="19.5" customHeight="1">
      <c r="A741" s="108" t="s">
        <v>867</v>
      </c>
      <c r="B741" s="98"/>
      <c r="C741" s="98"/>
      <c r="D741" s="99" t="e">
        <f t="shared" si="10"/>
        <v>#DIV/0!</v>
      </c>
    </row>
    <row r="742" spans="1:4" s="88" customFormat="1" ht="19.5" customHeight="1">
      <c r="A742" s="108" t="s">
        <v>1522</v>
      </c>
      <c r="B742" s="98"/>
      <c r="C742" s="98"/>
      <c r="D742" s="99" t="e">
        <f t="shared" si="10"/>
        <v>#DIV/0!</v>
      </c>
    </row>
    <row r="743" spans="1:4" s="88" customFormat="1" ht="19.5" customHeight="1">
      <c r="A743" s="108" t="s">
        <v>869</v>
      </c>
      <c r="B743" s="98"/>
      <c r="C743" s="98"/>
      <c r="D743" s="99" t="e">
        <f t="shared" si="10"/>
        <v>#DIV/0!</v>
      </c>
    </row>
    <row r="744" spans="1:4" s="88" customFormat="1" ht="19.5" customHeight="1">
      <c r="A744" s="108" t="s">
        <v>870</v>
      </c>
      <c r="B744" s="98"/>
      <c r="C744" s="98"/>
      <c r="D744" s="99" t="e">
        <f t="shared" si="10"/>
        <v>#DIV/0!</v>
      </c>
    </row>
    <row r="745" spans="1:4" s="88" customFormat="1" ht="19.5" customHeight="1">
      <c r="A745" s="108" t="s">
        <v>871</v>
      </c>
      <c r="B745" s="98">
        <v>2362</v>
      </c>
      <c r="C745" s="98">
        <f>SUM(C746:C750)</f>
        <v>2400</v>
      </c>
      <c r="D745" s="99">
        <f t="shared" si="10"/>
        <v>1.0160880609652836</v>
      </c>
    </row>
    <row r="746" spans="1:4" s="88" customFormat="1" ht="19.5" customHeight="1">
      <c r="A746" s="108" t="s">
        <v>872</v>
      </c>
      <c r="B746" s="98"/>
      <c r="C746" s="98"/>
      <c r="D746" s="99" t="e">
        <f t="shared" si="10"/>
        <v>#DIV/0!</v>
      </c>
    </row>
    <row r="747" spans="1:4" s="88" customFormat="1" ht="19.5" customHeight="1">
      <c r="A747" s="108" t="s">
        <v>873</v>
      </c>
      <c r="B747" s="98"/>
      <c r="C747" s="98"/>
      <c r="D747" s="99" t="e">
        <f t="shared" si="10"/>
        <v>#DIV/0!</v>
      </c>
    </row>
    <row r="748" spans="1:4" s="88" customFormat="1" ht="19.5" customHeight="1">
      <c r="A748" s="108" t="s">
        <v>874</v>
      </c>
      <c r="B748" s="98"/>
      <c r="C748" s="98"/>
      <c r="D748" s="99" t="e">
        <f t="shared" si="10"/>
        <v>#DIV/0!</v>
      </c>
    </row>
    <row r="749" spans="1:4" s="88" customFormat="1" ht="19.5" customHeight="1">
      <c r="A749" s="108" t="s">
        <v>875</v>
      </c>
      <c r="B749" s="98"/>
      <c r="C749" s="98"/>
      <c r="D749" s="99" t="e">
        <f t="shared" si="10"/>
        <v>#DIV/0!</v>
      </c>
    </row>
    <row r="750" spans="1:4" s="88" customFormat="1" ht="19.5" customHeight="1">
      <c r="A750" s="108" t="s">
        <v>876</v>
      </c>
      <c r="B750" s="98">
        <v>2362</v>
      </c>
      <c r="C750" s="98">
        <v>2400</v>
      </c>
      <c r="D750" s="99">
        <f t="shared" si="10"/>
        <v>1.0160880609652836</v>
      </c>
    </row>
    <row r="751" spans="1:4" s="88" customFormat="1" ht="19.5" customHeight="1">
      <c r="A751" s="108" t="s">
        <v>877</v>
      </c>
      <c r="B751" s="98"/>
      <c r="C751" s="98">
        <f>SUM(C752:C753)</f>
        <v>0</v>
      </c>
      <c r="D751" s="99" t="e">
        <f t="shared" si="10"/>
        <v>#DIV/0!</v>
      </c>
    </row>
    <row r="752" spans="1:4" s="88" customFormat="1" ht="19.5" customHeight="1">
      <c r="A752" s="108" t="s">
        <v>878</v>
      </c>
      <c r="B752" s="98"/>
      <c r="C752" s="98"/>
      <c r="D752" s="99" t="e">
        <f t="shared" si="10"/>
        <v>#DIV/0!</v>
      </c>
    </row>
    <row r="753" spans="1:4" s="88" customFormat="1" ht="19.5" customHeight="1">
      <c r="A753" s="108" t="s">
        <v>879</v>
      </c>
      <c r="B753" s="98"/>
      <c r="C753" s="98"/>
      <c r="D753" s="99" t="e">
        <f t="shared" si="10"/>
        <v>#DIV/0!</v>
      </c>
    </row>
    <row r="754" spans="1:4" s="88" customFormat="1" ht="19.5" customHeight="1">
      <c r="A754" s="108" t="s">
        <v>880</v>
      </c>
      <c r="B754" s="98"/>
      <c r="C754" s="98">
        <f>SUM(C755:C756)</f>
        <v>0</v>
      </c>
      <c r="D754" s="99" t="e">
        <f t="shared" si="10"/>
        <v>#DIV/0!</v>
      </c>
    </row>
    <row r="755" spans="1:4" s="88" customFormat="1" ht="19.5" customHeight="1">
      <c r="A755" s="108" t="s">
        <v>881</v>
      </c>
      <c r="B755" s="98"/>
      <c r="C755" s="98"/>
      <c r="D755" s="99" t="e">
        <f t="shared" si="10"/>
        <v>#DIV/0!</v>
      </c>
    </row>
    <row r="756" spans="1:4" s="88" customFormat="1" ht="19.5" customHeight="1">
      <c r="A756" s="108" t="s">
        <v>882</v>
      </c>
      <c r="B756" s="98"/>
      <c r="C756" s="98"/>
      <c r="D756" s="99" t="e">
        <f t="shared" si="10"/>
        <v>#DIV/0!</v>
      </c>
    </row>
    <row r="757" spans="1:4" s="88" customFormat="1" ht="19.5" customHeight="1">
      <c r="A757" s="108" t="s">
        <v>883</v>
      </c>
      <c r="B757" s="98"/>
      <c r="C757" s="98"/>
      <c r="D757" s="99" t="e">
        <f t="shared" si="10"/>
        <v>#DIV/0!</v>
      </c>
    </row>
    <row r="758" spans="1:4" s="88" customFormat="1" ht="19.5" customHeight="1">
      <c r="A758" s="108" t="s">
        <v>885</v>
      </c>
      <c r="B758" s="98"/>
      <c r="C758" s="98"/>
      <c r="D758" s="99" t="e">
        <f t="shared" si="10"/>
        <v>#DIV/0!</v>
      </c>
    </row>
    <row r="759" spans="1:4" s="88" customFormat="1" ht="19.5" customHeight="1">
      <c r="A759" s="108" t="s">
        <v>887</v>
      </c>
      <c r="B759" s="98"/>
      <c r="C759" s="98">
        <f>SUM(C760:C764)</f>
        <v>0</v>
      </c>
      <c r="D759" s="99" t="e">
        <f t="shared" si="10"/>
        <v>#DIV/0!</v>
      </c>
    </row>
    <row r="760" spans="1:4" s="88" customFormat="1" ht="19.5" customHeight="1">
      <c r="A760" s="108" t="s">
        <v>1938</v>
      </c>
      <c r="B760" s="98"/>
      <c r="C760" s="98"/>
      <c r="D760" s="99" t="e">
        <f t="shared" si="10"/>
        <v>#DIV/0!</v>
      </c>
    </row>
    <row r="761" spans="1:4" s="88" customFormat="1" ht="19.5" customHeight="1">
      <c r="A761" s="108" t="s">
        <v>1939</v>
      </c>
      <c r="B761" s="98"/>
      <c r="C761" s="98"/>
      <c r="D761" s="99" t="e">
        <f t="shared" si="10"/>
        <v>#DIV/0!</v>
      </c>
    </row>
    <row r="762" spans="1:4" s="88" customFormat="1" ht="19.5" customHeight="1">
      <c r="A762" s="108" t="s">
        <v>1525</v>
      </c>
      <c r="B762" s="98"/>
      <c r="C762" s="98"/>
      <c r="D762" s="99" t="e">
        <f t="shared" si="10"/>
        <v>#DIV/0!</v>
      </c>
    </row>
    <row r="763" spans="1:4" s="88" customFormat="1" ht="19.5" customHeight="1">
      <c r="A763" s="108" t="s">
        <v>1526</v>
      </c>
      <c r="B763" s="98"/>
      <c r="C763" s="98"/>
      <c r="D763" s="99" t="e">
        <f t="shared" si="10"/>
        <v>#DIV/0!</v>
      </c>
    </row>
    <row r="764" spans="1:4" s="88" customFormat="1" ht="19.5" customHeight="1">
      <c r="A764" s="108" t="s">
        <v>1527</v>
      </c>
      <c r="B764" s="98"/>
      <c r="C764" s="98"/>
      <c r="D764" s="99" t="e">
        <f t="shared" si="10"/>
        <v>#DIV/0!</v>
      </c>
    </row>
    <row r="765" spans="1:4" s="88" customFormat="1" ht="19.5" customHeight="1">
      <c r="A765" s="108" t="s">
        <v>893</v>
      </c>
      <c r="B765" s="98"/>
      <c r="C765" s="98"/>
      <c r="D765" s="99" t="e">
        <f t="shared" si="10"/>
        <v>#DIV/0!</v>
      </c>
    </row>
    <row r="766" spans="1:4" s="88" customFormat="1" ht="19.5" customHeight="1">
      <c r="A766" s="108" t="s">
        <v>895</v>
      </c>
      <c r="B766" s="98"/>
      <c r="C766" s="98"/>
      <c r="D766" s="99" t="e">
        <f t="shared" si="10"/>
        <v>#DIV/0!</v>
      </c>
    </row>
    <row r="767" spans="1:4" s="88" customFormat="1" ht="19.5" customHeight="1">
      <c r="A767" s="108" t="s">
        <v>897</v>
      </c>
      <c r="B767" s="98"/>
      <c r="C767" s="98">
        <f>SUM(C768:C781)</f>
        <v>0</v>
      </c>
      <c r="D767" s="99" t="e">
        <f t="shared" si="10"/>
        <v>#DIV/0!</v>
      </c>
    </row>
    <row r="768" spans="1:4" s="88" customFormat="1" ht="19.5" customHeight="1">
      <c r="A768" s="108" t="s">
        <v>294</v>
      </c>
      <c r="B768" s="98"/>
      <c r="C768" s="98"/>
      <c r="D768" s="99" t="e">
        <f t="shared" si="10"/>
        <v>#DIV/0!</v>
      </c>
    </row>
    <row r="769" spans="1:4" s="88" customFormat="1" ht="19.5" customHeight="1">
      <c r="A769" s="108" t="s">
        <v>295</v>
      </c>
      <c r="B769" s="98"/>
      <c r="C769" s="98"/>
      <c r="D769" s="99" t="e">
        <f t="shared" si="10"/>
        <v>#DIV/0!</v>
      </c>
    </row>
    <row r="770" spans="1:4" s="88" customFormat="1" ht="19.5" customHeight="1">
      <c r="A770" s="108" t="s">
        <v>296</v>
      </c>
      <c r="B770" s="98"/>
      <c r="C770" s="98"/>
      <c r="D770" s="99" t="e">
        <f t="shared" si="10"/>
        <v>#DIV/0!</v>
      </c>
    </row>
    <row r="771" spans="1:4" s="88" customFormat="1" ht="19.5" customHeight="1">
      <c r="A771" s="108" t="s">
        <v>898</v>
      </c>
      <c r="B771" s="98"/>
      <c r="C771" s="98"/>
      <c r="D771" s="99" t="e">
        <f t="shared" si="10"/>
        <v>#DIV/0!</v>
      </c>
    </row>
    <row r="772" spans="1:4" s="88" customFormat="1" ht="19.5" customHeight="1">
      <c r="A772" s="108" t="s">
        <v>899</v>
      </c>
      <c r="B772" s="98"/>
      <c r="C772" s="98"/>
      <c r="D772" s="99" t="e">
        <f t="shared" si="10"/>
        <v>#DIV/0!</v>
      </c>
    </row>
    <row r="773" spans="1:4" s="88" customFormat="1" ht="19.5" customHeight="1">
      <c r="A773" s="108" t="s">
        <v>900</v>
      </c>
      <c r="B773" s="98"/>
      <c r="C773" s="98"/>
      <c r="D773" s="99" t="e">
        <f aca="true" t="shared" si="11" ref="D773:D836">C773/B773</f>
        <v>#DIV/0!</v>
      </c>
    </row>
    <row r="774" spans="1:4" s="88" customFormat="1" ht="19.5" customHeight="1">
      <c r="A774" s="108" t="s">
        <v>901</v>
      </c>
      <c r="B774" s="98"/>
      <c r="C774" s="98"/>
      <c r="D774" s="99" t="e">
        <f t="shared" si="11"/>
        <v>#DIV/0!</v>
      </c>
    </row>
    <row r="775" spans="1:4" s="88" customFormat="1" ht="19.5" customHeight="1">
      <c r="A775" s="108" t="s">
        <v>902</v>
      </c>
      <c r="B775" s="98"/>
      <c r="C775" s="98"/>
      <c r="D775" s="99" t="e">
        <f t="shared" si="11"/>
        <v>#DIV/0!</v>
      </c>
    </row>
    <row r="776" spans="1:4" s="88" customFormat="1" ht="19.5" customHeight="1">
      <c r="A776" s="108" t="s">
        <v>903</v>
      </c>
      <c r="B776" s="98"/>
      <c r="C776" s="98"/>
      <c r="D776" s="99" t="e">
        <f t="shared" si="11"/>
        <v>#DIV/0!</v>
      </c>
    </row>
    <row r="777" spans="1:4" s="88" customFormat="1" ht="19.5" customHeight="1">
      <c r="A777" s="108" t="s">
        <v>904</v>
      </c>
      <c r="B777" s="98"/>
      <c r="C777" s="98"/>
      <c r="D777" s="99" t="e">
        <f t="shared" si="11"/>
        <v>#DIV/0!</v>
      </c>
    </row>
    <row r="778" spans="1:4" s="88" customFormat="1" ht="19.5" customHeight="1">
      <c r="A778" s="108" t="s">
        <v>335</v>
      </c>
      <c r="B778" s="98"/>
      <c r="C778" s="98"/>
      <c r="D778" s="99" t="e">
        <f t="shared" si="11"/>
        <v>#DIV/0!</v>
      </c>
    </row>
    <row r="779" spans="1:4" s="88" customFormat="1" ht="19.5" customHeight="1">
      <c r="A779" s="108" t="s">
        <v>905</v>
      </c>
      <c r="B779" s="98"/>
      <c r="C779" s="98"/>
      <c r="D779" s="99" t="e">
        <f t="shared" si="11"/>
        <v>#DIV/0!</v>
      </c>
    </row>
    <row r="780" spans="1:4" s="88" customFormat="1" ht="19.5" customHeight="1">
      <c r="A780" s="108" t="s">
        <v>303</v>
      </c>
      <c r="B780" s="98"/>
      <c r="C780" s="98"/>
      <c r="D780" s="99" t="e">
        <f t="shared" si="11"/>
        <v>#DIV/0!</v>
      </c>
    </row>
    <row r="781" spans="1:4" s="88" customFormat="1" ht="19.5" customHeight="1">
      <c r="A781" s="108" t="s">
        <v>906</v>
      </c>
      <c r="B781" s="98"/>
      <c r="C781" s="98"/>
      <c r="D781" s="99" t="e">
        <f t="shared" si="11"/>
        <v>#DIV/0!</v>
      </c>
    </row>
    <row r="782" spans="1:4" s="88" customFormat="1" ht="19.5" customHeight="1">
      <c r="A782" s="108" t="s">
        <v>907</v>
      </c>
      <c r="B782" s="98"/>
      <c r="C782" s="98"/>
      <c r="D782" s="99" t="e">
        <f t="shared" si="11"/>
        <v>#DIV/0!</v>
      </c>
    </row>
    <row r="783" spans="1:4" s="88" customFormat="1" ht="19.5" customHeight="1">
      <c r="A783" s="109" t="s">
        <v>1528</v>
      </c>
      <c r="B783" s="94">
        <v>19832</v>
      </c>
      <c r="C783" s="94">
        <f>C784+C795+C796+C799+C800+C801</f>
        <v>12470</v>
      </c>
      <c r="D783" s="96">
        <f t="shared" si="11"/>
        <v>0.6287817668414684</v>
      </c>
    </row>
    <row r="784" spans="1:4" s="88" customFormat="1" ht="19.5" customHeight="1">
      <c r="A784" s="108" t="s">
        <v>1529</v>
      </c>
      <c r="B784" s="98">
        <v>917</v>
      </c>
      <c r="C784" s="98">
        <f>SUM(C785:C794)</f>
        <v>975</v>
      </c>
      <c r="D784" s="99">
        <f t="shared" si="11"/>
        <v>1.0632497273718649</v>
      </c>
    </row>
    <row r="785" spans="1:4" s="88" customFormat="1" ht="19.5" customHeight="1">
      <c r="A785" s="108" t="s">
        <v>1530</v>
      </c>
      <c r="B785" s="98">
        <v>267</v>
      </c>
      <c r="C785" s="98">
        <v>304</v>
      </c>
      <c r="D785" s="99">
        <f t="shared" si="11"/>
        <v>1.1385767790262171</v>
      </c>
    </row>
    <row r="786" spans="1:4" s="88" customFormat="1" ht="19.5" customHeight="1">
      <c r="A786" s="108" t="s">
        <v>1531</v>
      </c>
      <c r="B786" s="98"/>
      <c r="C786" s="98"/>
      <c r="D786" s="99" t="e">
        <f t="shared" si="11"/>
        <v>#DIV/0!</v>
      </c>
    </row>
    <row r="787" spans="1:4" s="88" customFormat="1" ht="19.5" customHeight="1">
      <c r="A787" s="108" t="s">
        <v>1532</v>
      </c>
      <c r="B787" s="98"/>
      <c r="C787" s="98"/>
      <c r="D787" s="99" t="e">
        <f t="shared" si="11"/>
        <v>#DIV/0!</v>
      </c>
    </row>
    <row r="788" spans="1:4" s="88" customFormat="1" ht="19.5" customHeight="1">
      <c r="A788" s="108" t="s">
        <v>1533</v>
      </c>
      <c r="B788" s="98">
        <v>584</v>
      </c>
      <c r="C788" s="98">
        <v>600</v>
      </c>
      <c r="D788" s="99">
        <f t="shared" si="11"/>
        <v>1.0273972602739727</v>
      </c>
    </row>
    <row r="789" spans="1:4" s="88" customFormat="1" ht="19.5" customHeight="1">
      <c r="A789" s="108" t="s">
        <v>1940</v>
      </c>
      <c r="B789" s="98"/>
      <c r="C789" s="98"/>
      <c r="D789" s="99" t="e">
        <f t="shared" si="11"/>
        <v>#DIV/0!</v>
      </c>
    </row>
    <row r="790" spans="1:4" s="88" customFormat="1" ht="19.5" customHeight="1">
      <c r="A790" s="108" t="s">
        <v>1535</v>
      </c>
      <c r="B790" s="98"/>
      <c r="C790" s="98"/>
      <c r="D790" s="99" t="e">
        <f t="shared" si="11"/>
        <v>#DIV/0!</v>
      </c>
    </row>
    <row r="791" spans="1:4" s="88" customFormat="1" ht="19.5" customHeight="1">
      <c r="A791" s="108" t="s">
        <v>1536</v>
      </c>
      <c r="B791" s="98"/>
      <c r="C791" s="98"/>
      <c r="D791" s="99" t="e">
        <f t="shared" si="11"/>
        <v>#DIV/0!</v>
      </c>
    </row>
    <row r="792" spans="1:4" s="88" customFormat="1" ht="19.5" customHeight="1">
      <c r="A792" s="108" t="s">
        <v>1538</v>
      </c>
      <c r="B792" s="98">
        <v>66</v>
      </c>
      <c r="C792" s="98">
        <v>71</v>
      </c>
      <c r="D792" s="99">
        <f t="shared" si="11"/>
        <v>1.0757575757575757</v>
      </c>
    </row>
    <row r="793" spans="1:4" s="88" customFormat="1" ht="19.5" customHeight="1">
      <c r="A793" s="108" t="s">
        <v>1539</v>
      </c>
      <c r="B793" s="98"/>
      <c r="C793" s="98"/>
      <c r="D793" s="99" t="e">
        <f t="shared" si="11"/>
        <v>#DIV/0!</v>
      </c>
    </row>
    <row r="794" spans="1:4" s="88" customFormat="1" ht="19.5" customHeight="1">
      <c r="A794" s="108" t="s">
        <v>1540</v>
      </c>
      <c r="B794" s="98"/>
      <c r="C794" s="98"/>
      <c r="D794" s="99" t="e">
        <f t="shared" si="11"/>
        <v>#DIV/0!</v>
      </c>
    </row>
    <row r="795" spans="1:4" s="88" customFormat="1" ht="19.5" customHeight="1">
      <c r="A795" s="108" t="s">
        <v>919</v>
      </c>
      <c r="B795" s="98">
        <v>83</v>
      </c>
      <c r="C795" s="98">
        <v>93</v>
      </c>
      <c r="D795" s="99">
        <f t="shared" si="11"/>
        <v>1.1204819277108433</v>
      </c>
    </row>
    <row r="796" spans="1:4" s="88" customFormat="1" ht="19.5" customHeight="1">
      <c r="A796" s="108" t="s">
        <v>1541</v>
      </c>
      <c r="B796" s="98">
        <v>17544</v>
      </c>
      <c r="C796" s="98">
        <f>SUM(C797:C798)</f>
        <v>10030</v>
      </c>
      <c r="D796" s="99">
        <f t="shared" si="11"/>
        <v>0.5717054263565892</v>
      </c>
    </row>
    <row r="797" spans="1:4" s="88" customFormat="1" ht="19.5" customHeight="1">
      <c r="A797" s="108" t="s">
        <v>1542</v>
      </c>
      <c r="B797" s="98">
        <v>17514</v>
      </c>
      <c r="C797" s="98">
        <v>9900</v>
      </c>
      <c r="D797" s="99">
        <f t="shared" si="11"/>
        <v>0.5652620760534429</v>
      </c>
    </row>
    <row r="798" spans="1:4" s="88" customFormat="1" ht="19.5" customHeight="1">
      <c r="A798" s="108" t="s">
        <v>1543</v>
      </c>
      <c r="B798" s="98">
        <v>30</v>
      </c>
      <c r="C798" s="98">
        <v>130</v>
      </c>
      <c r="D798" s="99">
        <f t="shared" si="11"/>
        <v>4.333333333333333</v>
      </c>
    </row>
    <row r="799" spans="1:4" s="88" customFormat="1" ht="19.5" customHeight="1">
      <c r="A799" s="108" t="s">
        <v>924</v>
      </c>
      <c r="B799" s="98">
        <v>1133</v>
      </c>
      <c r="C799" s="98">
        <v>1211</v>
      </c>
      <c r="D799" s="99">
        <f t="shared" si="11"/>
        <v>1.0688437775816417</v>
      </c>
    </row>
    <row r="800" spans="1:4" s="88" customFormat="1" ht="19.5" customHeight="1">
      <c r="A800" s="108" t="s">
        <v>926</v>
      </c>
      <c r="B800" s="98">
        <v>155</v>
      </c>
      <c r="C800" s="98">
        <v>161</v>
      </c>
      <c r="D800" s="99">
        <f t="shared" si="11"/>
        <v>1.038709677419355</v>
      </c>
    </row>
    <row r="801" spans="1:4" s="88" customFormat="1" ht="19.5" customHeight="1">
      <c r="A801" s="108" t="s">
        <v>928</v>
      </c>
      <c r="B801" s="98"/>
      <c r="C801" s="98"/>
      <c r="D801" s="99" t="e">
        <f t="shared" si="11"/>
        <v>#DIV/0!</v>
      </c>
    </row>
    <row r="802" spans="1:4" s="88" customFormat="1" ht="19.5" customHeight="1">
      <c r="A802" s="109" t="s">
        <v>1544</v>
      </c>
      <c r="B802" s="94">
        <v>71762</v>
      </c>
      <c r="C802" s="94">
        <f>C803+C828+C853+C879+C890+C901+C907+C914+C921+C924</f>
        <v>74000</v>
      </c>
      <c r="D802" s="96">
        <f t="shared" si="11"/>
        <v>1.0311864217831164</v>
      </c>
    </row>
    <row r="803" spans="1:4" s="88" customFormat="1" ht="19.5" customHeight="1">
      <c r="A803" s="108" t="s">
        <v>1545</v>
      </c>
      <c r="B803" s="98">
        <v>11676</v>
      </c>
      <c r="C803" s="98">
        <f>SUM(C804:C827)</f>
        <v>8158</v>
      </c>
      <c r="D803" s="99">
        <f t="shared" si="11"/>
        <v>0.6986981843096951</v>
      </c>
    </row>
    <row r="804" spans="1:4" s="88" customFormat="1" ht="19.5" customHeight="1">
      <c r="A804" s="108" t="s">
        <v>1530</v>
      </c>
      <c r="B804" s="98">
        <v>841</v>
      </c>
      <c r="C804" s="98">
        <v>380</v>
      </c>
      <c r="D804" s="99">
        <f t="shared" si="11"/>
        <v>0.4518430439952438</v>
      </c>
    </row>
    <row r="805" spans="1:4" s="88" customFormat="1" ht="19.5" customHeight="1">
      <c r="A805" s="108" t="s">
        <v>1531</v>
      </c>
      <c r="B805" s="98">
        <v>12</v>
      </c>
      <c r="C805" s="98"/>
      <c r="D805" s="99">
        <f t="shared" si="11"/>
        <v>0</v>
      </c>
    </row>
    <row r="806" spans="1:4" s="88" customFormat="1" ht="19.5" customHeight="1">
      <c r="A806" s="108" t="s">
        <v>1532</v>
      </c>
      <c r="B806" s="98"/>
      <c r="C806" s="98"/>
      <c r="D806" s="99" t="e">
        <f t="shared" si="11"/>
        <v>#DIV/0!</v>
      </c>
    </row>
    <row r="807" spans="1:4" s="88" customFormat="1" ht="19.5" customHeight="1">
      <c r="A807" s="108" t="s">
        <v>1546</v>
      </c>
      <c r="B807" s="98">
        <v>1511</v>
      </c>
      <c r="C807" s="98">
        <v>2584</v>
      </c>
      <c r="D807" s="99">
        <f t="shared" si="11"/>
        <v>1.7101257445400397</v>
      </c>
    </row>
    <row r="808" spans="1:4" s="88" customFormat="1" ht="19.5" customHeight="1">
      <c r="A808" s="108" t="s">
        <v>1547</v>
      </c>
      <c r="B808" s="98"/>
      <c r="C808" s="98"/>
      <c r="D808" s="99" t="e">
        <f t="shared" si="11"/>
        <v>#DIV/0!</v>
      </c>
    </row>
    <row r="809" spans="1:4" s="88" customFormat="1" ht="19.5" customHeight="1">
      <c r="A809" s="108" t="s">
        <v>1548</v>
      </c>
      <c r="B809" s="98">
        <v>775</v>
      </c>
      <c r="C809" s="98">
        <v>710</v>
      </c>
      <c r="D809" s="99">
        <f t="shared" si="11"/>
        <v>0.9161290322580645</v>
      </c>
    </row>
    <row r="810" spans="1:4" s="88" customFormat="1" ht="19.5" customHeight="1">
      <c r="A810" s="108" t="s">
        <v>1549</v>
      </c>
      <c r="B810" s="98">
        <v>68</v>
      </c>
      <c r="C810" s="98">
        <v>158</v>
      </c>
      <c r="D810" s="99">
        <f t="shared" si="11"/>
        <v>2.323529411764706</v>
      </c>
    </row>
    <row r="811" spans="1:4" s="88" customFormat="1" ht="19.5" customHeight="1">
      <c r="A811" s="108" t="s">
        <v>1550</v>
      </c>
      <c r="B811" s="98">
        <v>76</v>
      </c>
      <c r="C811" s="98">
        <v>80</v>
      </c>
      <c r="D811" s="99">
        <f t="shared" si="11"/>
        <v>1.0526315789473684</v>
      </c>
    </row>
    <row r="812" spans="1:4" s="88" customFormat="1" ht="19.5" customHeight="1">
      <c r="A812" s="108" t="s">
        <v>1551</v>
      </c>
      <c r="B812" s="98">
        <v>258</v>
      </c>
      <c r="C812" s="98">
        <v>260</v>
      </c>
      <c r="D812" s="99">
        <f t="shared" si="11"/>
        <v>1.0077519379844961</v>
      </c>
    </row>
    <row r="813" spans="1:4" s="88" customFormat="1" ht="19.5" customHeight="1">
      <c r="A813" s="108" t="s">
        <v>1552</v>
      </c>
      <c r="B813" s="98"/>
      <c r="C813" s="98"/>
      <c r="D813" s="99" t="e">
        <f t="shared" si="11"/>
        <v>#DIV/0!</v>
      </c>
    </row>
    <row r="814" spans="1:4" s="88" customFormat="1" ht="19.5" customHeight="1">
      <c r="A814" s="108" t="s">
        <v>1553</v>
      </c>
      <c r="B814" s="98">
        <v>951</v>
      </c>
      <c r="C814" s="98">
        <v>960</v>
      </c>
      <c r="D814" s="99">
        <f t="shared" si="11"/>
        <v>1.0094637223974763</v>
      </c>
    </row>
    <row r="815" spans="1:4" s="88" customFormat="1" ht="19.5" customHeight="1">
      <c r="A815" s="108" t="s">
        <v>1554</v>
      </c>
      <c r="B815" s="98"/>
      <c r="C815" s="98"/>
      <c r="D815" s="99" t="e">
        <f t="shared" si="11"/>
        <v>#DIV/0!</v>
      </c>
    </row>
    <row r="816" spans="1:4" s="88" customFormat="1" ht="19.5" customHeight="1">
      <c r="A816" s="108" t="s">
        <v>1555</v>
      </c>
      <c r="B816" s="98">
        <v>8</v>
      </c>
      <c r="C816" s="98">
        <v>50</v>
      </c>
      <c r="D816" s="99">
        <f t="shared" si="11"/>
        <v>6.25</v>
      </c>
    </row>
    <row r="817" spans="1:4" s="88" customFormat="1" ht="19.5" customHeight="1">
      <c r="A817" s="108" t="s">
        <v>1556</v>
      </c>
      <c r="B817" s="98"/>
      <c r="C817" s="98"/>
      <c r="D817" s="99" t="e">
        <f t="shared" si="11"/>
        <v>#DIV/0!</v>
      </c>
    </row>
    <row r="818" spans="1:4" s="88" customFormat="1" ht="19.5" customHeight="1">
      <c r="A818" s="108" t="s">
        <v>1557</v>
      </c>
      <c r="B818" s="98"/>
      <c r="C818" s="98"/>
      <c r="D818" s="99" t="e">
        <f t="shared" si="11"/>
        <v>#DIV/0!</v>
      </c>
    </row>
    <row r="819" spans="1:4" s="88" customFormat="1" ht="19.5" customHeight="1">
      <c r="A819" s="108" t="s">
        <v>1558</v>
      </c>
      <c r="B819" s="98">
        <v>15</v>
      </c>
      <c r="C819" s="98">
        <v>50</v>
      </c>
      <c r="D819" s="99">
        <f t="shared" si="11"/>
        <v>3.3333333333333335</v>
      </c>
    </row>
    <row r="820" spans="1:4" s="88" customFormat="1" ht="19.5" customHeight="1">
      <c r="A820" s="108" t="s">
        <v>1559</v>
      </c>
      <c r="B820" s="98">
        <v>1482</v>
      </c>
      <c r="C820" s="98">
        <v>600</v>
      </c>
      <c r="D820" s="99">
        <f t="shared" si="11"/>
        <v>0.4048582995951417</v>
      </c>
    </row>
    <row r="821" spans="1:4" s="88" customFormat="1" ht="19.5" customHeight="1">
      <c r="A821" s="108" t="s">
        <v>1560</v>
      </c>
      <c r="B821" s="98"/>
      <c r="C821" s="98">
        <v>400</v>
      </c>
      <c r="D821" s="99" t="e">
        <f t="shared" si="11"/>
        <v>#DIV/0!</v>
      </c>
    </row>
    <row r="822" spans="1:4" s="88" customFormat="1" ht="19.5" customHeight="1">
      <c r="A822" s="108" t="s">
        <v>1561</v>
      </c>
      <c r="B822" s="98"/>
      <c r="C822" s="98"/>
      <c r="D822" s="99" t="e">
        <f t="shared" si="11"/>
        <v>#DIV/0!</v>
      </c>
    </row>
    <row r="823" spans="1:4" s="88" customFormat="1" ht="19.5" customHeight="1">
      <c r="A823" s="108" t="s">
        <v>1562</v>
      </c>
      <c r="B823" s="98"/>
      <c r="C823" s="98"/>
      <c r="D823" s="99" t="e">
        <f t="shared" si="11"/>
        <v>#DIV/0!</v>
      </c>
    </row>
    <row r="824" spans="1:4" s="88" customFormat="1" ht="19.5" customHeight="1">
      <c r="A824" s="108" t="s">
        <v>1563</v>
      </c>
      <c r="B824" s="98">
        <v>339</v>
      </c>
      <c r="C824" s="98">
        <v>350</v>
      </c>
      <c r="D824" s="99">
        <f t="shared" si="11"/>
        <v>1.0324483775811208</v>
      </c>
    </row>
    <row r="825" spans="1:4" s="88" customFormat="1" ht="19.5" customHeight="1">
      <c r="A825" s="108" t="s">
        <v>1564</v>
      </c>
      <c r="B825" s="98"/>
      <c r="C825" s="98"/>
      <c r="D825" s="99" t="e">
        <f t="shared" si="11"/>
        <v>#DIV/0!</v>
      </c>
    </row>
    <row r="826" spans="1:4" s="88" customFormat="1" ht="19.5" customHeight="1">
      <c r="A826" s="108" t="s">
        <v>1565</v>
      </c>
      <c r="B826" s="98">
        <v>76</v>
      </c>
      <c r="C826" s="98">
        <v>76</v>
      </c>
      <c r="D826" s="99">
        <f t="shared" si="11"/>
        <v>1</v>
      </c>
    </row>
    <row r="827" spans="1:4" s="88" customFormat="1" ht="19.5" customHeight="1">
      <c r="A827" s="108" t="s">
        <v>1566</v>
      </c>
      <c r="B827" s="98">
        <v>5264</v>
      </c>
      <c r="C827" s="98">
        <v>1500</v>
      </c>
      <c r="D827" s="99">
        <f t="shared" si="11"/>
        <v>0.28495440729483285</v>
      </c>
    </row>
    <row r="828" spans="1:4" s="88" customFormat="1" ht="19.5" customHeight="1">
      <c r="A828" s="108" t="s">
        <v>1941</v>
      </c>
      <c r="B828" s="98">
        <v>3653</v>
      </c>
      <c r="C828" s="98">
        <f>SUM(C829:C852)</f>
        <v>3801</v>
      </c>
      <c r="D828" s="99">
        <f t="shared" si="11"/>
        <v>1.040514645496852</v>
      </c>
    </row>
    <row r="829" spans="1:4" s="88" customFormat="1" ht="19.5" customHeight="1">
      <c r="A829" s="108" t="s">
        <v>1530</v>
      </c>
      <c r="B829" s="98">
        <v>649</v>
      </c>
      <c r="C829" s="98">
        <v>450</v>
      </c>
      <c r="D829" s="99">
        <f t="shared" si="11"/>
        <v>0.6933744221879815</v>
      </c>
    </row>
    <row r="830" spans="1:4" s="88" customFormat="1" ht="19.5" customHeight="1">
      <c r="A830" s="108" t="s">
        <v>1531</v>
      </c>
      <c r="B830" s="98"/>
      <c r="C830" s="98"/>
      <c r="D830" s="99" t="e">
        <f t="shared" si="11"/>
        <v>#DIV/0!</v>
      </c>
    </row>
    <row r="831" spans="1:4" s="88" customFormat="1" ht="19.5" customHeight="1">
      <c r="A831" s="108" t="s">
        <v>1532</v>
      </c>
      <c r="B831" s="98"/>
      <c r="C831" s="98"/>
      <c r="D831" s="99" t="e">
        <f t="shared" si="11"/>
        <v>#DIV/0!</v>
      </c>
    </row>
    <row r="832" spans="1:4" s="88" customFormat="1" ht="19.5" customHeight="1">
      <c r="A832" s="108" t="s">
        <v>1942</v>
      </c>
      <c r="B832" s="98">
        <v>1324</v>
      </c>
      <c r="C832" s="98">
        <v>1558</v>
      </c>
      <c r="D832" s="99">
        <f t="shared" si="11"/>
        <v>1.1767371601208458</v>
      </c>
    </row>
    <row r="833" spans="1:4" s="88" customFormat="1" ht="19.5" customHeight="1">
      <c r="A833" s="108" t="s">
        <v>1569</v>
      </c>
      <c r="B833" s="98">
        <v>156</v>
      </c>
      <c r="C833" s="98">
        <v>160</v>
      </c>
      <c r="D833" s="99">
        <f t="shared" si="11"/>
        <v>1.0256410256410255</v>
      </c>
    </row>
    <row r="834" spans="1:4" s="88" customFormat="1" ht="19.5" customHeight="1">
      <c r="A834" s="108" t="s">
        <v>1943</v>
      </c>
      <c r="B834" s="98"/>
      <c r="C834" s="98">
        <v>15</v>
      </c>
      <c r="D834" s="99" t="e">
        <f t="shared" si="11"/>
        <v>#DIV/0!</v>
      </c>
    </row>
    <row r="835" spans="1:4" s="88" customFormat="1" ht="19.5" customHeight="1">
      <c r="A835" s="108" t="s">
        <v>1571</v>
      </c>
      <c r="B835" s="98">
        <v>237</v>
      </c>
      <c r="C835" s="98">
        <v>240</v>
      </c>
      <c r="D835" s="99">
        <f t="shared" si="11"/>
        <v>1.0126582278481013</v>
      </c>
    </row>
    <row r="836" spans="1:4" s="88" customFormat="1" ht="19.5" customHeight="1">
      <c r="A836" s="108" t="s">
        <v>1573</v>
      </c>
      <c r="B836" s="98">
        <v>821</v>
      </c>
      <c r="C836" s="98">
        <v>850</v>
      </c>
      <c r="D836" s="99">
        <f t="shared" si="11"/>
        <v>1.0353227771010962</v>
      </c>
    </row>
    <row r="837" spans="1:4" s="88" customFormat="1" ht="19.5" customHeight="1">
      <c r="A837" s="108" t="s">
        <v>1944</v>
      </c>
      <c r="B837" s="98"/>
      <c r="C837" s="98"/>
      <c r="D837" s="99" t="e">
        <f aca="true" t="shared" si="12" ref="D837:D900">C837/B837</f>
        <v>#DIV/0!</v>
      </c>
    </row>
    <row r="838" spans="1:4" s="88" customFormat="1" ht="19.5" customHeight="1">
      <c r="A838" s="108" t="s">
        <v>1575</v>
      </c>
      <c r="B838" s="98"/>
      <c r="C838" s="98"/>
      <c r="D838" s="99" t="e">
        <f t="shared" si="12"/>
        <v>#DIV/0!</v>
      </c>
    </row>
    <row r="839" spans="1:4" s="88" customFormat="1" ht="19.5" customHeight="1">
      <c r="A839" s="108" t="s">
        <v>1576</v>
      </c>
      <c r="B839" s="98"/>
      <c r="C839" s="98"/>
      <c r="D839" s="99" t="e">
        <f t="shared" si="12"/>
        <v>#DIV/0!</v>
      </c>
    </row>
    <row r="840" spans="1:4" s="88" customFormat="1" ht="19.5" customHeight="1">
      <c r="A840" s="108" t="s">
        <v>1945</v>
      </c>
      <c r="B840" s="98">
        <v>156</v>
      </c>
      <c r="C840" s="98">
        <v>178</v>
      </c>
      <c r="D840" s="99">
        <f t="shared" si="12"/>
        <v>1.141025641025641</v>
      </c>
    </row>
    <row r="841" spans="1:4" s="88" customFormat="1" ht="19.5" customHeight="1">
      <c r="A841" s="108" t="s">
        <v>1579</v>
      </c>
      <c r="B841" s="98"/>
      <c r="C841" s="98"/>
      <c r="D841" s="99" t="e">
        <f t="shared" si="12"/>
        <v>#DIV/0!</v>
      </c>
    </row>
    <row r="842" spans="1:4" s="88" customFormat="1" ht="19.5" customHeight="1">
      <c r="A842" s="108" t="s">
        <v>1946</v>
      </c>
      <c r="B842" s="98"/>
      <c r="C842" s="98"/>
      <c r="D842" s="99" t="e">
        <f t="shared" si="12"/>
        <v>#DIV/0!</v>
      </c>
    </row>
    <row r="843" spans="1:4" s="88" customFormat="1" ht="19.5" customHeight="1">
      <c r="A843" s="108" t="s">
        <v>1947</v>
      </c>
      <c r="B843" s="98">
        <v>300</v>
      </c>
      <c r="C843" s="98">
        <v>300</v>
      </c>
      <c r="D843" s="99">
        <f t="shared" si="12"/>
        <v>1</v>
      </c>
    </row>
    <row r="844" spans="1:4" s="88" customFormat="1" ht="19.5" customHeight="1">
      <c r="A844" s="108" t="s">
        <v>1584</v>
      </c>
      <c r="B844" s="98"/>
      <c r="C844" s="98"/>
      <c r="D844" s="99" t="e">
        <f t="shared" si="12"/>
        <v>#DIV/0!</v>
      </c>
    </row>
    <row r="845" spans="1:4" s="88" customFormat="1" ht="19.5" customHeight="1">
      <c r="A845" s="108" t="s">
        <v>1587</v>
      </c>
      <c r="B845" s="98"/>
      <c r="C845" s="98"/>
      <c r="D845" s="99" t="e">
        <f t="shared" si="12"/>
        <v>#DIV/0!</v>
      </c>
    </row>
    <row r="846" spans="1:4" s="88" customFormat="1" ht="19.5" customHeight="1">
      <c r="A846" s="108" t="s">
        <v>1948</v>
      </c>
      <c r="B846" s="98"/>
      <c r="C846" s="98"/>
      <c r="D846" s="99" t="e">
        <f t="shared" si="12"/>
        <v>#DIV/0!</v>
      </c>
    </row>
    <row r="847" spans="1:4" s="88" customFormat="1" ht="19.5" customHeight="1">
      <c r="A847" s="108" t="s">
        <v>1589</v>
      </c>
      <c r="B847" s="98"/>
      <c r="C847" s="98"/>
      <c r="D847" s="99" t="e">
        <f t="shared" si="12"/>
        <v>#DIV/0!</v>
      </c>
    </row>
    <row r="848" spans="1:4" s="88" customFormat="1" ht="19.5" customHeight="1">
      <c r="A848" s="108" t="s">
        <v>1949</v>
      </c>
      <c r="B848" s="98">
        <v>10</v>
      </c>
      <c r="C848" s="98">
        <v>50</v>
      </c>
      <c r="D848" s="99">
        <f t="shared" si="12"/>
        <v>5</v>
      </c>
    </row>
    <row r="849" spans="1:4" s="88" customFormat="1" ht="19.5" customHeight="1">
      <c r="A849" s="108" t="s">
        <v>1950</v>
      </c>
      <c r="B849" s="98"/>
      <c r="C849" s="98"/>
      <c r="D849" s="99" t="e">
        <f t="shared" si="12"/>
        <v>#DIV/0!</v>
      </c>
    </row>
    <row r="850" spans="1:4" s="88" customFormat="1" ht="19.5" customHeight="1">
      <c r="A850" s="108" t="s">
        <v>1951</v>
      </c>
      <c r="B850" s="98"/>
      <c r="C850" s="98"/>
      <c r="D850" s="99" t="e">
        <f t="shared" si="12"/>
        <v>#DIV/0!</v>
      </c>
    </row>
    <row r="851" spans="1:4" s="88" customFormat="1" ht="19.5" customHeight="1">
      <c r="A851" s="108" t="s">
        <v>1952</v>
      </c>
      <c r="B851" s="98"/>
      <c r="C851" s="98"/>
      <c r="D851" s="99" t="e">
        <f t="shared" si="12"/>
        <v>#DIV/0!</v>
      </c>
    </row>
    <row r="852" spans="1:4" s="88" customFormat="1" ht="19.5" customHeight="1">
      <c r="A852" s="108" t="s">
        <v>1591</v>
      </c>
      <c r="B852" s="98"/>
      <c r="C852" s="98"/>
      <c r="D852" s="99" t="e">
        <f t="shared" si="12"/>
        <v>#DIV/0!</v>
      </c>
    </row>
    <row r="853" spans="1:4" s="88" customFormat="1" ht="19.5" customHeight="1">
      <c r="A853" s="108" t="s">
        <v>1592</v>
      </c>
      <c r="B853" s="98">
        <v>6064</v>
      </c>
      <c r="C853" s="98">
        <f>SUM(C854:C878)</f>
        <v>6269</v>
      </c>
      <c r="D853" s="99">
        <f t="shared" si="12"/>
        <v>1.033806068601583</v>
      </c>
    </row>
    <row r="854" spans="1:4" s="88" customFormat="1" ht="19.5" customHeight="1">
      <c r="A854" s="108" t="s">
        <v>1530</v>
      </c>
      <c r="B854" s="98">
        <v>773</v>
      </c>
      <c r="C854" s="98">
        <v>844</v>
      </c>
      <c r="D854" s="99">
        <f t="shared" si="12"/>
        <v>1.0918499353169469</v>
      </c>
    </row>
    <row r="855" spans="1:4" s="88" customFormat="1" ht="19.5" customHeight="1">
      <c r="A855" s="108" t="s">
        <v>1531</v>
      </c>
      <c r="B855" s="98"/>
      <c r="C855" s="98"/>
      <c r="D855" s="99" t="e">
        <f t="shared" si="12"/>
        <v>#DIV/0!</v>
      </c>
    </row>
    <row r="856" spans="1:4" s="88" customFormat="1" ht="19.5" customHeight="1">
      <c r="A856" s="108" t="s">
        <v>1532</v>
      </c>
      <c r="B856" s="98"/>
      <c r="C856" s="98"/>
      <c r="D856" s="99" t="e">
        <f t="shared" si="12"/>
        <v>#DIV/0!</v>
      </c>
    </row>
    <row r="857" spans="1:4" s="88" customFormat="1" ht="19.5" customHeight="1">
      <c r="A857" s="108" t="s">
        <v>1593</v>
      </c>
      <c r="B857" s="98"/>
      <c r="C857" s="98"/>
      <c r="D857" s="99" t="e">
        <f t="shared" si="12"/>
        <v>#DIV/0!</v>
      </c>
    </row>
    <row r="858" spans="1:4" s="88" customFormat="1" ht="19.5" customHeight="1">
      <c r="A858" s="108" t="s">
        <v>1594</v>
      </c>
      <c r="B858" s="98">
        <v>1078</v>
      </c>
      <c r="C858" s="98">
        <v>1098</v>
      </c>
      <c r="D858" s="99">
        <f t="shared" si="12"/>
        <v>1.018552875695733</v>
      </c>
    </row>
    <row r="859" spans="1:4" s="88" customFormat="1" ht="19.5" customHeight="1">
      <c r="A859" s="108" t="s">
        <v>1595</v>
      </c>
      <c r="B859" s="98">
        <v>129</v>
      </c>
      <c r="C859" s="98">
        <v>130</v>
      </c>
      <c r="D859" s="99">
        <f t="shared" si="12"/>
        <v>1.0077519379844961</v>
      </c>
    </row>
    <row r="860" spans="1:4" s="88" customFormat="1" ht="19.5" customHeight="1">
      <c r="A860" s="108" t="s">
        <v>1596</v>
      </c>
      <c r="B860" s="98">
        <v>135</v>
      </c>
      <c r="C860" s="98">
        <v>130</v>
      </c>
      <c r="D860" s="99">
        <f t="shared" si="12"/>
        <v>0.9629629629629629</v>
      </c>
    </row>
    <row r="861" spans="1:4" s="88" customFormat="1" ht="19.5" customHeight="1">
      <c r="A861" s="108" t="s">
        <v>1597</v>
      </c>
      <c r="B861" s="98">
        <v>21</v>
      </c>
      <c r="C861" s="98">
        <v>50</v>
      </c>
      <c r="D861" s="99">
        <f t="shared" si="12"/>
        <v>2.380952380952381</v>
      </c>
    </row>
    <row r="862" spans="1:4" s="88" customFormat="1" ht="19.5" customHeight="1">
      <c r="A862" s="108" t="s">
        <v>1598</v>
      </c>
      <c r="B862" s="98"/>
      <c r="C862" s="98"/>
      <c r="D862" s="99" t="e">
        <f t="shared" si="12"/>
        <v>#DIV/0!</v>
      </c>
    </row>
    <row r="863" spans="1:4" s="88" customFormat="1" ht="19.5" customHeight="1">
      <c r="A863" s="108" t="s">
        <v>1599</v>
      </c>
      <c r="B863" s="98">
        <v>2572</v>
      </c>
      <c r="C863" s="98">
        <v>2600</v>
      </c>
      <c r="D863" s="99">
        <f t="shared" si="12"/>
        <v>1.010886469673406</v>
      </c>
    </row>
    <row r="864" spans="1:4" s="88" customFormat="1" ht="19.5" customHeight="1">
      <c r="A864" s="108" t="s">
        <v>1600</v>
      </c>
      <c r="B864" s="98">
        <v>182</v>
      </c>
      <c r="C864" s="98">
        <v>196</v>
      </c>
      <c r="D864" s="99">
        <f t="shared" si="12"/>
        <v>1.0769230769230769</v>
      </c>
    </row>
    <row r="865" spans="1:4" s="88" customFormat="1" ht="19.5" customHeight="1">
      <c r="A865" s="108" t="s">
        <v>1601</v>
      </c>
      <c r="B865" s="98"/>
      <c r="C865" s="98"/>
      <c r="D865" s="99" t="e">
        <f t="shared" si="12"/>
        <v>#DIV/0!</v>
      </c>
    </row>
    <row r="866" spans="1:4" s="88" customFormat="1" ht="19.5" customHeight="1">
      <c r="A866" s="108" t="s">
        <v>1602</v>
      </c>
      <c r="B866" s="98"/>
      <c r="C866" s="98"/>
      <c r="D866" s="99" t="e">
        <f t="shared" si="12"/>
        <v>#DIV/0!</v>
      </c>
    </row>
    <row r="867" spans="1:4" s="88" customFormat="1" ht="19.5" customHeight="1">
      <c r="A867" s="108" t="s">
        <v>1603</v>
      </c>
      <c r="B867" s="98">
        <v>359</v>
      </c>
      <c r="C867" s="98">
        <v>359</v>
      </c>
      <c r="D867" s="99">
        <f t="shared" si="12"/>
        <v>1</v>
      </c>
    </row>
    <row r="868" spans="1:4" s="88" customFormat="1" ht="19.5" customHeight="1">
      <c r="A868" s="108" t="s">
        <v>1604</v>
      </c>
      <c r="B868" s="98"/>
      <c r="C868" s="98"/>
      <c r="D868" s="99" t="e">
        <f t="shared" si="12"/>
        <v>#DIV/0!</v>
      </c>
    </row>
    <row r="869" spans="1:4" s="88" customFormat="1" ht="19.5" customHeight="1">
      <c r="A869" s="108" t="s">
        <v>1605</v>
      </c>
      <c r="B869" s="98"/>
      <c r="C869" s="98"/>
      <c r="D869" s="99" t="e">
        <f t="shared" si="12"/>
        <v>#DIV/0!</v>
      </c>
    </row>
    <row r="870" spans="1:4" s="88" customFormat="1" ht="19.5" customHeight="1">
      <c r="A870" s="108" t="s">
        <v>1606</v>
      </c>
      <c r="B870" s="98">
        <v>378</v>
      </c>
      <c r="C870" s="98">
        <v>527</v>
      </c>
      <c r="D870" s="99">
        <f t="shared" si="12"/>
        <v>1.3941798941798942</v>
      </c>
    </row>
    <row r="871" spans="1:4" s="88" customFormat="1" ht="19.5" customHeight="1">
      <c r="A871" s="108" t="s">
        <v>1607</v>
      </c>
      <c r="B871" s="98"/>
      <c r="C871" s="98"/>
      <c r="D871" s="99" t="e">
        <f t="shared" si="12"/>
        <v>#DIV/0!</v>
      </c>
    </row>
    <row r="872" spans="1:4" s="88" customFormat="1" ht="19.5" customHeight="1">
      <c r="A872" s="108" t="s">
        <v>1608</v>
      </c>
      <c r="B872" s="98">
        <v>50</v>
      </c>
      <c r="C872" s="98">
        <v>50</v>
      </c>
      <c r="D872" s="99">
        <f t="shared" si="12"/>
        <v>1</v>
      </c>
    </row>
    <row r="873" spans="1:4" s="88" customFormat="1" ht="19.5" customHeight="1">
      <c r="A873" s="108" t="s">
        <v>1609</v>
      </c>
      <c r="B873" s="98">
        <v>21</v>
      </c>
      <c r="C873" s="98">
        <v>25</v>
      </c>
      <c r="D873" s="99">
        <f t="shared" si="12"/>
        <v>1.1904761904761905</v>
      </c>
    </row>
    <row r="874" spans="1:4" s="88" customFormat="1" ht="19.5" customHeight="1">
      <c r="A874" s="108" t="s">
        <v>1610</v>
      </c>
      <c r="B874" s="98"/>
      <c r="C874" s="98"/>
      <c r="D874" s="99" t="e">
        <f t="shared" si="12"/>
        <v>#DIV/0!</v>
      </c>
    </row>
    <row r="875" spans="1:4" s="88" customFormat="1" ht="19.5" customHeight="1">
      <c r="A875" s="108" t="s">
        <v>1584</v>
      </c>
      <c r="B875" s="98"/>
      <c r="C875" s="98"/>
      <c r="D875" s="99" t="e">
        <f t="shared" si="12"/>
        <v>#DIV/0!</v>
      </c>
    </row>
    <row r="876" spans="1:4" s="88" customFormat="1" ht="19.5" customHeight="1">
      <c r="A876" s="108" t="s">
        <v>1612</v>
      </c>
      <c r="B876" s="98"/>
      <c r="C876" s="98"/>
      <c r="D876" s="99" t="e">
        <f t="shared" si="12"/>
        <v>#DIV/0!</v>
      </c>
    </row>
    <row r="877" spans="1:4" s="88" customFormat="1" ht="19.5" customHeight="1">
      <c r="A877" s="108" t="s">
        <v>1613</v>
      </c>
      <c r="B877" s="98"/>
      <c r="C877" s="98"/>
      <c r="D877" s="99" t="e">
        <f t="shared" si="12"/>
        <v>#DIV/0!</v>
      </c>
    </row>
    <row r="878" spans="1:4" s="88" customFormat="1" ht="19.5" customHeight="1">
      <c r="A878" s="108" t="s">
        <v>1614</v>
      </c>
      <c r="B878" s="98">
        <v>366</v>
      </c>
      <c r="C878" s="98">
        <v>260</v>
      </c>
      <c r="D878" s="99">
        <f t="shared" si="12"/>
        <v>0.7103825136612022</v>
      </c>
    </row>
    <row r="879" spans="1:4" s="88" customFormat="1" ht="19.5" customHeight="1">
      <c r="A879" s="108" t="s">
        <v>1615</v>
      </c>
      <c r="B879" s="98"/>
      <c r="C879" s="98">
        <f>SUM(C880:C889)</f>
        <v>0</v>
      </c>
      <c r="D879" s="99" t="e">
        <f t="shared" si="12"/>
        <v>#DIV/0!</v>
      </c>
    </row>
    <row r="880" spans="1:4" s="88" customFormat="1" ht="19.5" customHeight="1">
      <c r="A880" s="108" t="s">
        <v>1530</v>
      </c>
      <c r="B880" s="98"/>
      <c r="C880" s="98"/>
      <c r="D880" s="99" t="e">
        <f t="shared" si="12"/>
        <v>#DIV/0!</v>
      </c>
    </row>
    <row r="881" spans="1:4" s="88" customFormat="1" ht="19.5" customHeight="1">
      <c r="A881" s="108" t="s">
        <v>1531</v>
      </c>
      <c r="B881" s="98"/>
      <c r="C881" s="98"/>
      <c r="D881" s="99" t="e">
        <f t="shared" si="12"/>
        <v>#DIV/0!</v>
      </c>
    </row>
    <row r="882" spans="1:4" s="88" customFormat="1" ht="19.5" customHeight="1">
      <c r="A882" s="108" t="s">
        <v>1532</v>
      </c>
      <c r="B882" s="98"/>
      <c r="C882" s="98"/>
      <c r="D882" s="99" t="e">
        <f t="shared" si="12"/>
        <v>#DIV/0!</v>
      </c>
    </row>
    <row r="883" spans="1:4" s="88" customFormat="1" ht="19.5" customHeight="1">
      <c r="A883" s="108" t="s">
        <v>1616</v>
      </c>
      <c r="B883" s="98"/>
      <c r="C883" s="98"/>
      <c r="D883" s="99" t="e">
        <f t="shared" si="12"/>
        <v>#DIV/0!</v>
      </c>
    </row>
    <row r="884" spans="1:4" s="88" customFormat="1" ht="19.5" customHeight="1">
      <c r="A884" s="108" t="s">
        <v>1617</v>
      </c>
      <c r="B884" s="98"/>
      <c r="C884" s="98"/>
      <c r="D884" s="99" t="e">
        <f t="shared" si="12"/>
        <v>#DIV/0!</v>
      </c>
    </row>
    <row r="885" spans="1:4" s="88" customFormat="1" ht="19.5" customHeight="1">
      <c r="A885" s="108" t="s">
        <v>1618</v>
      </c>
      <c r="B885" s="98"/>
      <c r="C885" s="98"/>
      <c r="D885" s="99" t="e">
        <f t="shared" si="12"/>
        <v>#DIV/0!</v>
      </c>
    </row>
    <row r="886" spans="1:4" s="88" customFormat="1" ht="19.5" customHeight="1">
      <c r="A886" s="108" t="s">
        <v>1619</v>
      </c>
      <c r="B886" s="98"/>
      <c r="C886" s="98"/>
      <c r="D886" s="99" t="e">
        <f t="shared" si="12"/>
        <v>#DIV/0!</v>
      </c>
    </row>
    <row r="887" spans="1:4" s="88" customFormat="1" ht="19.5" customHeight="1">
      <c r="A887" s="108" t="s">
        <v>1620</v>
      </c>
      <c r="B887" s="98"/>
      <c r="C887" s="98"/>
      <c r="D887" s="99" t="e">
        <f t="shared" si="12"/>
        <v>#DIV/0!</v>
      </c>
    </row>
    <row r="888" spans="1:4" s="88" customFormat="1" ht="19.5" customHeight="1">
      <c r="A888" s="108" t="s">
        <v>1621</v>
      </c>
      <c r="B888" s="98"/>
      <c r="C888" s="98"/>
      <c r="D888" s="99" t="e">
        <f t="shared" si="12"/>
        <v>#DIV/0!</v>
      </c>
    </row>
    <row r="889" spans="1:4" s="88" customFormat="1" ht="19.5" customHeight="1">
      <c r="A889" s="108" t="s">
        <v>1622</v>
      </c>
      <c r="B889" s="98"/>
      <c r="C889" s="98"/>
      <c r="D889" s="99" t="e">
        <f t="shared" si="12"/>
        <v>#DIV/0!</v>
      </c>
    </row>
    <row r="890" spans="1:4" s="88" customFormat="1" ht="19.5" customHeight="1">
      <c r="A890" s="108" t="s">
        <v>1623</v>
      </c>
      <c r="B890" s="98">
        <v>45954</v>
      </c>
      <c r="C890" s="98">
        <f>SUM(C891:C900)</f>
        <v>51362</v>
      </c>
      <c r="D890" s="99">
        <f t="shared" si="12"/>
        <v>1.117682900291596</v>
      </c>
    </row>
    <row r="891" spans="1:4" s="88" customFormat="1" ht="19.5" customHeight="1">
      <c r="A891" s="108" t="s">
        <v>1530</v>
      </c>
      <c r="B891" s="98">
        <v>276</v>
      </c>
      <c r="C891" s="98">
        <v>398</v>
      </c>
      <c r="D891" s="99">
        <f t="shared" si="12"/>
        <v>1.4420289855072463</v>
      </c>
    </row>
    <row r="892" spans="1:4" s="88" customFormat="1" ht="19.5" customHeight="1">
      <c r="A892" s="108" t="s">
        <v>1531</v>
      </c>
      <c r="B892" s="98">
        <v>29</v>
      </c>
      <c r="C892" s="98"/>
      <c r="D892" s="99">
        <f t="shared" si="12"/>
        <v>0</v>
      </c>
    </row>
    <row r="893" spans="1:4" s="88" customFormat="1" ht="19.5" customHeight="1">
      <c r="A893" s="108" t="s">
        <v>1532</v>
      </c>
      <c r="B893" s="98"/>
      <c r="C893" s="98"/>
      <c r="D893" s="99" t="e">
        <f t="shared" si="12"/>
        <v>#DIV/0!</v>
      </c>
    </row>
    <row r="894" spans="1:4" s="88" customFormat="1" ht="19.5" customHeight="1">
      <c r="A894" s="108" t="s">
        <v>1624</v>
      </c>
      <c r="B894" s="98">
        <v>20627</v>
      </c>
      <c r="C894" s="98">
        <v>22609</v>
      </c>
      <c r="D894" s="99">
        <f t="shared" si="12"/>
        <v>1.0960876521064624</v>
      </c>
    </row>
    <row r="895" spans="1:4" s="88" customFormat="1" ht="19.5" customHeight="1">
      <c r="A895" s="108" t="s">
        <v>1625</v>
      </c>
      <c r="B895" s="98">
        <v>21389</v>
      </c>
      <c r="C895" s="98">
        <v>25515</v>
      </c>
      <c r="D895" s="99">
        <f t="shared" si="12"/>
        <v>1.1929028940109403</v>
      </c>
    </row>
    <row r="896" spans="1:4" s="88" customFormat="1" ht="19.5" customHeight="1">
      <c r="A896" s="108" t="s">
        <v>1626</v>
      </c>
      <c r="B896" s="98">
        <v>2287</v>
      </c>
      <c r="C896" s="98">
        <v>2400</v>
      </c>
      <c r="D896" s="99">
        <f t="shared" si="12"/>
        <v>1.04940970703979</v>
      </c>
    </row>
    <row r="897" spans="1:4" s="88" customFormat="1" ht="19.5" customHeight="1">
      <c r="A897" s="108" t="s">
        <v>1627</v>
      </c>
      <c r="B897" s="98">
        <v>200</v>
      </c>
      <c r="C897" s="98">
        <v>200</v>
      </c>
      <c r="D897" s="99">
        <f t="shared" si="12"/>
        <v>1</v>
      </c>
    </row>
    <row r="898" spans="1:4" s="88" customFormat="1" ht="19.5" customHeight="1">
      <c r="A898" s="108" t="s">
        <v>1628</v>
      </c>
      <c r="B898" s="98"/>
      <c r="C898" s="98"/>
      <c r="D898" s="99" t="e">
        <f t="shared" si="12"/>
        <v>#DIV/0!</v>
      </c>
    </row>
    <row r="899" spans="1:4" s="88" customFormat="1" ht="19.5" customHeight="1">
      <c r="A899" s="108" t="s">
        <v>1629</v>
      </c>
      <c r="B899" s="98">
        <v>94</v>
      </c>
      <c r="C899" s="98">
        <v>55</v>
      </c>
      <c r="D899" s="99">
        <f t="shared" si="12"/>
        <v>0.5851063829787234</v>
      </c>
    </row>
    <row r="900" spans="1:4" s="88" customFormat="1" ht="19.5" customHeight="1">
      <c r="A900" s="108" t="s">
        <v>1630</v>
      </c>
      <c r="B900" s="98">
        <v>1052</v>
      </c>
      <c r="C900" s="98">
        <v>185</v>
      </c>
      <c r="D900" s="99">
        <f t="shared" si="12"/>
        <v>0.1758555133079848</v>
      </c>
    </row>
    <row r="901" spans="1:4" s="88" customFormat="1" ht="19.5" customHeight="1">
      <c r="A901" s="108" t="s">
        <v>1631</v>
      </c>
      <c r="B901" s="98">
        <v>42</v>
      </c>
      <c r="C901" s="98">
        <f>SUM(C902:C906)</f>
        <v>0</v>
      </c>
      <c r="D901" s="99">
        <f aca="true" t="shared" si="13" ref="D901:D964">C901/B901</f>
        <v>0</v>
      </c>
    </row>
    <row r="902" spans="1:4" s="88" customFormat="1" ht="19.5" customHeight="1">
      <c r="A902" s="108" t="s">
        <v>1632</v>
      </c>
      <c r="B902" s="98"/>
      <c r="C902" s="98"/>
      <c r="D902" s="99" t="e">
        <f t="shared" si="13"/>
        <v>#DIV/0!</v>
      </c>
    </row>
    <row r="903" spans="1:4" s="88" customFormat="1" ht="19.5" customHeight="1">
      <c r="A903" s="108" t="s">
        <v>1633</v>
      </c>
      <c r="B903" s="98"/>
      <c r="C903" s="98"/>
      <c r="D903" s="99" t="e">
        <f t="shared" si="13"/>
        <v>#DIV/0!</v>
      </c>
    </row>
    <row r="904" spans="1:4" s="88" customFormat="1" ht="19.5" customHeight="1">
      <c r="A904" s="108" t="s">
        <v>1634</v>
      </c>
      <c r="B904" s="98"/>
      <c r="C904" s="98"/>
      <c r="D904" s="99" t="e">
        <f t="shared" si="13"/>
        <v>#DIV/0!</v>
      </c>
    </row>
    <row r="905" spans="1:4" s="88" customFormat="1" ht="19.5" customHeight="1">
      <c r="A905" s="108" t="s">
        <v>1635</v>
      </c>
      <c r="B905" s="98"/>
      <c r="C905" s="98"/>
      <c r="D905" s="99" t="e">
        <f t="shared" si="13"/>
        <v>#DIV/0!</v>
      </c>
    </row>
    <row r="906" spans="1:4" s="88" customFormat="1" ht="19.5" customHeight="1">
      <c r="A906" s="108" t="s">
        <v>1636</v>
      </c>
      <c r="B906" s="98">
        <v>42</v>
      </c>
      <c r="C906" s="98"/>
      <c r="D906" s="99">
        <f t="shared" si="13"/>
        <v>0</v>
      </c>
    </row>
    <row r="907" spans="1:4" s="88" customFormat="1" ht="19.5" customHeight="1">
      <c r="A907" s="108" t="s">
        <v>1637</v>
      </c>
      <c r="B907" s="98">
        <v>4267</v>
      </c>
      <c r="C907" s="98">
        <f>SUM(C908:C913)</f>
        <v>4300</v>
      </c>
      <c r="D907" s="99">
        <f t="shared" si="13"/>
        <v>1.0077337707991563</v>
      </c>
    </row>
    <row r="908" spans="1:4" s="88" customFormat="1" ht="19.5" customHeight="1">
      <c r="A908" s="108" t="s">
        <v>1638</v>
      </c>
      <c r="B908" s="98">
        <v>670</v>
      </c>
      <c r="C908" s="98">
        <v>700</v>
      </c>
      <c r="D908" s="99">
        <f t="shared" si="13"/>
        <v>1.044776119402985</v>
      </c>
    </row>
    <row r="909" spans="1:4" s="88" customFormat="1" ht="19.5" customHeight="1">
      <c r="A909" s="108" t="s">
        <v>1639</v>
      </c>
      <c r="B909" s="98"/>
      <c r="C909" s="98"/>
      <c r="D909" s="99" t="e">
        <f t="shared" si="13"/>
        <v>#DIV/0!</v>
      </c>
    </row>
    <row r="910" spans="1:4" s="88" customFormat="1" ht="19.5" customHeight="1">
      <c r="A910" s="108" t="s">
        <v>1640</v>
      </c>
      <c r="B910" s="98">
        <v>3397</v>
      </c>
      <c r="C910" s="98">
        <v>3400</v>
      </c>
      <c r="D910" s="99">
        <f t="shared" si="13"/>
        <v>1.000883132175449</v>
      </c>
    </row>
    <row r="911" spans="1:4" s="88" customFormat="1" ht="19.5" customHeight="1">
      <c r="A911" s="108" t="s">
        <v>1641</v>
      </c>
      <c r="B911" s="98">
        <v>200</v>
      </c>
      <c r="C911" s="98">
        <v>200</v>
      </c>
      <c r="D911" s="99">
        <f t="shared" si="13"/>
        <v>1</v>
      </c>
    </row>
    <row r="912" spans="1:4" s="88" customFormat="1" ht="19.5" customHeight="1">
      <c r="A912" s="108" t="s">
        <v>1642</v>
      </c>
      <c r="B912" s="98"/>
      <c r="C912" s="98"/>
      <c r="D912" s="99" t="e">
        <f t="shared" si="13"/>
        <v>#DIV/0!</v>
      </c>
    </row>
    <row r="913" spans="1:4" s="88" customFormat="1" ht="19.5" customHeight="1">
      <c r="A913" s="108" t="s">
        <v>1643</v>
      </c>
      <c r="B913" s="98"/>
      <c r="C913" s="98"/>
      <c r="D913" s="99" t="e">
        <f t="shared" si="13"/>
        <v>#DIV/0!</v>
      </c>
    </row>
    <row r="914" spans="1:4" s="88" customFormat="1" ht="19.5" customHeight="1">
      <c r="A914" s="108" t="s">
        <v>1644</v>
      </c>
      <c r="B914" s="98">
        <v>106</v>
      </c>
      <c r="C914" s="98">
        <f>SUM(C915:C920)</f>
        <v>110</v>
      </c>
      <c r="D914" s="99">
        <f t="shared" si="13"/>
        <v>1.0377358490566038</v>
      </c>
    </row>
    <row r="915" spans="1:4" s="88" customFormat="1" ht="19.5" customHeight="1">
      <c r="A915" s="108" t="s">
        <v>1645</v>
      </c>
      <c r="B915" s="98"/>
      <c r="C915" s="98"/>
      <c r="D915" s="99" t="e">
        <f t="shared" si="13"/>
        <v>#DIV/0!</v>
      </c>
    </row>
    <row r="916" spans="1:4" s="88" customFormat="1" ht="19.5" customHeight="1">
      <c r="A916" s="108" t="s">
        <v>1646</v>
      </c>
      <c r="B916" s="98"/>
      <c r="C916" s="98"/>
      <c r="D916" s="99" t="e">
        <f t="shared" si="13"/>
        <v>#DIV/0!</v>
      </c>
    </row>
    <row r="917" spans="1:4" s="88" customFormat="1" ht="19.5" customHeight="1">
      <c r="A917" s="108" t="s">
        <v>1647</v>
      </c>
      <c r="B917" s="98"/>
      <c r="C917" s="98"/>
      <c r="D917" s="99" t="e">
        <f t="shared" si="13"/>
        <v>#DIV/0!</v>
      </c>
    </row>
    <row r="918" spans="1:4" s="88" customFormat="1" ht="19.5" customHeight="1">
      <c r="A918" s="108" t="s">
        <v>1648</v>
      </c>
      <c r="B918" s="98">
        <v>98</v>
      </c>
      <c r="C918" s="98">
        <v>100</v>
      </c>
      <c r="D918" s="99">
        <f t="shared" si="13"/>
        <v>1.0204081632653061</v>
      </c>
    </row>
    <row r="919" spans="1:4" s="88" customFormat="1" ht="19.5" customHeight="1">
      <c r="A919" s="108" t="s">
        <v>1649</v>
      </c>
      <c r="B919" s="98">
        <v>8</v>
      </c>
      <c r="C919" s="98">
        <v>10</v>
      </c>
      <c r="D919" s="99">
        <f t="shared" si="13"/>
        <v>1.25</v>
      </c>
    </row>
    <row r="920" spans="1:4" s="88" customFormat="1" ht="19.5" customHeight="1">
      <c r="A920" s="108" t="s">
        <v>1650</v>
      </c>
      <c r="B920" s="98"/>
      <c r="C920" s="98"/>
      <c r="D920" s="99" t="e">
        <f t="shared" si="13"/>
        <v>#DIV/0!</v>
      </c>
    </row>
    <row r="921" spans="1:4" s="88" customFormat="1" ht="19.5" customHeight="1">
      <c r="A921" s="108" t="s">
        <v>1651</v>
      </c>
      <c r="B921" s="98"/>
      <c r="C921" s="98">
        <f>SUM(C922:C923)</f>
        <v>0</v>
      </c>
      <c r="D921" s="99" t="e">
        <f t="shared" si="13"/>
        <v>#DIV/0!</v>
      </c>
    </row>
    <row r="922" spans="1:4" s="88" customFormat="1" ht="19.5" customHeight="1">
      <c r="A922" s="108" t="s">
        <v>1652</v>
      </c>
      <c r="B922" s="98"/>
      <c r="C922" s="98"/>
      <c r="D922" s="99" t="e">
        <f t="shared" si="13"/>
        <v>#DIV/0!</v>
      </c>
    </row>
    <row r="923" spans="1:4" s="88" customFormat="1" ht="19.5" customHeight="1">
      <c r="A923" s="108" t="s">
        <v>1654</v>
      </c>
      <c r="B923" s="98"/>
      <c r="C923" s="98"/>
      <c r="D923" s="99" t="e">
        <f t="shared" si="13"/>
        <v>#DIV/0!</v>
      </c>
    </row>
    <row r="924" spans="1:4" s="88" customFormat="1" ht="19.5" customHeight="1">
      <c r="A924" s="108" t="s">
        <v>1035</v>
      </c>
      <c r="B924" s="98"/>
      <c r="C924" s="98">
        <f>SUM(C925:C926)</f>
        <v>0</v>
      </c>
      <c r="D924" s="99" t="e">
        <f t="shared" si="13"/>
        <v>#DIV/0!</v>
      </c>
    </row>
    <row r="925" spans="1:4" s="88" customFormat="1" ht="19.5" customHeight="1">
      <c r="A925" s="108" t="s">
        <v>1655</v>
      </c>
      <c r="B925" s="98"/>
      <c r="C925" s="98"/>
      <c r="D925" s="99" t="e">
        <f t="shared" si="13"/>
        <v>#DIV/0!</v>
      </c>
    </row>
    <row r="926" spans="1:4" s="88" customFormat="1" ht="19.5" customHeight="1">
      <c r="A926" s="108" t="s">
        <v>1656</v>
      </c>
      <c r="B926" s="98"/>
      <c r="C926" s="98"/>
      <c r="D926" s="99" t="e">
        <f t="shared" si="13"/>
        <v>#DIV/0!</v>
      </c>
    </row>
    <row r="927" spans="1:4" s="88" customFormat="1" ht="19.5" customHeight="1">
      <c r="A927" s="109" t="s">
        <v>1657</v>
      </c>
      <c r="B927" s="94">
        <v>2915</v>
      </c>
      <c r="C927" s="94">
        <f>C928+C951+C961+C971+C976+C983+C988</f>
        <v>3740</v>
      </c>
      <c r="D927" s="96">
        <f t="shared" si="13"/>
        <v>1.2830188679245282</v>
      </c>
    </row>
    <row r="928" spans="1:4" s="88" customFormat="1" ht="19.5" customHeight="1">
      <c r="A928" s="108" t="s">
        <v>1658</v>
      </c>
      <c r="B928" s="98">
        <v>2554</v>
      </c>
      <c r="C928" s="98">
        <f>SUM(C929:C950)</f>
        <v>3233</v>
      </c>
      <c r="D928" s="99">
        <f t="shared" si="13"/>
        <v>1.2658574784651526</v>
      </c>
    </row>
    <row r="929" spans="1:4" s="88" customFormat="1" ht="19.5" customHeight="1">
      <c r="A929" s="108" t="s">
        <v>1530</v>
      </c>
      <c r="B929" s="98">
        <v>665</v>
      </c>
      <c r="C929" s="98">
        <v>586</v>
      </c>
      <c r="D929" s="99">
        <f t="shared" si="13"/>
        <v>0.881203007518797</v>
      </c>
    </row>
    <row r="930" spans="1:4" s="88" customFormat="1" ht="19.5" customHeight="1">
      <c r="A930" s="108" t="s">
        <v>1531</v>
      </c>
      <c r="B930" s="98"/>
      <c r="C930" s="98"/>
      <c r="D930" s="99" t="e">
        <f t="shared" si="13"/>
        <v>#DIV/0!</v>
      </c>
    </row>
    <row r="931" spans="1:4" s="88" customFormat="1" ht="19.5" customHeight="1">
      <c r="A931" s="108" t="s">
        <v>1532</v>
      </c>
      <c r="B931" s="98"/>
      <c r="C931" s="98"/>
      <c r="D931" s="99" t="e">
        <f t="shared" si="13"/>
        <v>#DIV/0!</v>
      </c>
    </row>
    <row r="932" spans="1:4" s="88" customFormat="1" ht="19.5" customHeight="1">
      <c r="A932" s="108" t="s">
        <v>1659</v>
      </c>
      <c r="B932" s="98"/>
      <c r="C932" s="98">
        <v>460</v>
      </c>
      <c r="D932" s="99" t="e">
        <f t="shared" si="13"/>
        <v>#DIV/0!</v>
      </c>
    </row>
    <row r="933" spans="1:4" s="88" customFormat="1" ht="19.5" customHeight="1">
      <c r="A933" s="108" t="s">
        <v>1660</v>
      </c>
      <c r="B933" s="98">
        <v>1294</v>
      </c>
      <c r="C933" s="98">
        <v>1503</v>
      </c>
      <c r="D933" s="99">
        <f t="shared" si="13"/>
        <v>1.1615146831530139</v>
      </c>
    </row>
    <row r="934" spans="1:4" s="88" customFormat="1" ht="19.5" customHeight="1">
      <c r="A934" s="108" t="s">
        <v>1661</v>
      </c>
      <c r="B934" s="98"/>
      <c r="C934" s="98"/>
      <c r="D934" s="99" t="e">
        <f t="shared" si="13"/>
        <v>#DIV/0!</v>
      </c>
    </row>
    <row r="935" spans="1:4" s="88" customFormat="1" ht="19.5" customHeight="1">
      <c r="A935" s="108" t="s">
        <v>1662</v>
      </c>
      <c r="B935" s="98"/>
      <c r="C935" s="98">
        <v>120</v>
      </c>
      <c r="D935" s="99" t="e">
        <f t="shared" si="13"/>
        <v>#DIV/0!</v>
      </c>
    </row>
    <row r="936" spans="1:4" s="88" customFormat="1" ht="19.5" customHeight="1">
      <c r="A936" s="108" t="s">
        <v>1663</v>
      </c>
      <c r="B936" s="98"/>
      <c r="C936" s="98"/>
      <c r="D936" s="99" t="e">
        <f t="shared" si="13"/>
        <v>#DIV/0!</v>
      </c>
    </row>
    <row r="937" spans="1:4" s="88" customFormat="1" ht="19.5" customHeight="1">
      <c r="A937" s="108" t="s">
        <v>1664</v>
      </c>
      <c r="B937" s="98">
        <v>454</v>
      </c>
      <c r="C937" s="98">
        <v>480</v>
      </c>
      <c r="D937" s="99">
        <f t="shared" si="13"/>
        <v>1.0572687224669604</v>
      </c>
    </row>
    <row r="938" spans="1:4" s="88" customFormat="1" ht="19.5" customHeight="1">
      <c r="A938" s="108" t="s">
        <v>1665</v>
      </c>
      <c r="B938" s="98"/>
      <c r="C938" s="98"/>
      <c r="D938" s="99" t="e">
        <f t="shared" si="13"/>
        <v>#DIV/0!</v>
      </c>
    </row>
    <row r="939" spans="1:4" s="88" customFormat="1" ht="19.5" customHeight="1">
      <c r="A939" s="108" t="s">
        <v>1666</v>
      </c>
      <c r="B939" s="98"/>
      <c r="C939" s="98"/>
      <c r="D939" s="99" t="e">
        <f t="shared" si="13"/>
        <v>#DIV/0!</v>
      </c>
    </row>
    <row r="940" spans="1:4" s="88" customFormat="1" ht="19.5" customHeight="1">
      <c r="A940" s="108" t="s">
        <v>1667</v>
      </c>
      <c r="B940" s="98"/>
      <c r="C940" s="98">
        <v>84</v>
      </c>
      <c r="D940" s="99" t="e">
        <f t="shared" si="13"/>
        <v>#DIV/0!</v>
      </c>
    </row>
    <row r="941" spans="1:4" s="88" customFormat="1" ht="19.5" customHeight="1">
      <c r="A941" s="108" t="s">
        <v>1668</v>
      </c>
      <c r="B941" s="98"/>
      <c r="C941" s="98"/>
      <c r="D941" s="99" t="e">
        <f t="shared" si="13"/>
        <v>#DIV/0!</v>
      </c>
    </row>
    <row r="942" spans="1:4" s="88" customFormat="1" ht="19.5" customHeight="1">
      <c r="A942" s="108" t="s">
        <v>1669</v>
      </c>
      <c r="B942" s="98"/>
      <c r="C942" s="98"/>
      <c r="D942" s="99" t="e">
        <f t="shared" si="13"/>
        <v>#DIV/0!</v>
      </c>
    </row>
    <row r="943" spans="1:4" s="88" customFormat="1" ht="19.5" customHeight="1">
      <c r="A943" s="108" t="s">
        <v>1670</v>
      </c>
      <c r="B943" s="98">
        <v>78</v>
      </c>
      <c r="C943" s="98"/>
      <c r="D943" s="99">
        <f t="shared" si="13"/>
        <v>0</v>
      </c>
    </row>
    <row r="944" spans="1:4" s="88" customFormat="1" ht="19.5" customHeight="1">
      <c r="A944" s="108" t="s">
        <v>1671</v>
      </c>
      <c r="B944" s="98"/>
      <c r="C944" s="98"/>
      <c r="D944" s="99" t="e">
        <f t="shared" si="13"/>
        <v>#DIV/0!</v>
      </c>
    </row>
    <row r="945" spans="1:4" s="88" customFormat="1" ht="19.5" customHeight="1">
      <c r="A945" s="108" t="s">
        <v>1672</v>
      </c>
      <c r="B945" s="98"/>
      <c r="C945" s="98"/>
      <c r="D945" s="99" t="e">
        <f t="shared" si="13"/>
        <v>#DIV/0!</v>
      </c>
    </row>
    <row r="946" spans="1:4" s="88" customFormat="1" ht="19.5" customHeight="1">
      <c r="A946" s="108" t="s">
        <v>1673</v>
      </c>
      <c r="B946" s="98"/>
      <c r="C946" s="98"/>
      <c r="D946" s="99" t="e">
        <f t="shared" si="13"/>
        <v>#DIV/0!</v>
      </c>
    </row>
    <row r="947" spans="1:4" s="88" customFormat="1" ht="19.5" customHeight="1">
      <c r="A947" s="108" t="s">
        <v>1674</v>
      </c>
      <c r="B947" s="98"/>
      <c r="C947" s="98"/>
      <c r="D947" s="99" t="e">
        <f t="shared" si="13"/>
        <v>#DIV/0!</v>
      </c>
    </row>
    <row r="948" spans="1:4" s="88" customFormat="1" ht="19.5" customHeight="1">
      <c r="A948" s="108" t="s">
        <v>1675</v>
      </c>
      <c r="B948" s="98"/>
      <c r="C948" s="98"/>
      <c r="D948" s="99" t="e">
        <f t="shared" si="13"/>
        <v>#DIV/0!</v>
      </c>
    </row>
    <row r="949" spans="1:4" s="88" customFormat="1" ht="19.5" customHeight="1">
      <c r="A949" s="108" t="s">
        <v>1676</v>
      </c>
      <c r="B949" s="98"/>
      <c r="C949" s="98"/>
      <c r="D949" s="99" t="e">
        <f t="shared" si="13"/>
        <v>#DIV/0!</v>
      </c>
    </row>
    <row r="950" spans="1:4" s="88" customFormat="1" ht="19.5" customHeight="1">
      <c r="A950" s="108" t="s">
        <v>1677</v>
      </c>
      <c r="B950" s="98">
        <v>63</v>
      </c>
      <c r="C950" s="98"/>
      <c r="D950" s="99">
        <f t="shared" si="13"/>
        <v>0</v>
      </c>
    </row>
    <row r="951" spans="1:4" s="88" customFormat="1" ht="19.5" customHeight="1">
      <c r="A951" s="108" t="s">
        <v>1678</v>
      </c>
      <c r="B951" s="98"/>
      <c r="C951" s="98">
        <f>SUM(C952:C960)</f>
        <v>0</v>
      </c>
      <c r="D951" s="99" t="e">
        <f t="shared" si="13"/>
        <v>#DIV/0!</v>
      </c>
    </row>
    <row r="952" spans="1:4" s="88" customFormat="1" ht="19.5" customHeight="1">
      <c r="A952" s="108" t="s">
        <v>1530</v>
      </c>
      <c r="B952" s="98"/>
      <c r="C952" s="98"/>
      <c r="D952" s="99" t="e">
        <f t="shared" si="13"/>
        <v>#DIV/0!</v>
      </c>
    </row>
    <row r="953" spans="1:4" s="88" customFormat="1" ht="19.5" customHeight="1">
      <c r="A953" s="108" t="s">
        <v>1531</v>
      </c>
      <c r="B953" s="98"/>
      <c r="C953" s="98"/>
      <c r="D953" s="99" t="e">
        <f t="shared" si="13"/>
        <v>#DIV/0!</v>
      </c>
    </row>
    <row r="954" spans="1:4" s="88" customFormat="1" ht="19.5" customHeight="1">
      <c r="A954" s="108" t="s">
        <v>1532</v>
      </c>
      <c r="B954" s="98"/>
      <c r="C954" s="98"/>
      <c r="D954" s="99" t="e">
        <f t="shared" si="13"/>
        <v>#DIV/0!</v>
      </c>
    </row>
    <row r="955" spans="1:4" s="88" customFormat="1" ht="19.5" customHeight="1">
      <c r="A955" s="108" t="s">
        <v>1679</v>
      </c>
      <c r="B955" s="98"/>
      <c r="C955" s="98"/>
      <c r="D955" s="99" t="e">
        <f t="shared" si="13"/>
        <v>#DIV/0!</v>
      </c>
    </row>
    <row r="956" spans="1:4" s="88" customFormat="1" ht="19.5" customHeight="1">
      <c r="A956" s="108" t="s">
        <v>1680</v>
      </c>
      <c r="B956" s="98"/>
      <c r="C956" s="98"/>
      <c r="D956" s="99" t="e">
        <f t="shared" si="13"/>
        <v>#DIV/0!</v>
      </c>
    </row>
    <row r="957" spans="1:4" s="88" customFormat="1" ht="19.5" customHeight="1">
      <c r="A957" s="108" t="s">
        <v>1681</v>
      </c>
      <c r="B957" s="98"/>
      <c r="C957" s="98"/>
      <c r="D957" s="99" t="e">
        <f t="shared" si="13"/>
        <v>#DIV/0!</v>
      </c>
    </row>
    <row r="958" spans="1:4" s="88" customFormat="1" ht="19.5" customHeight="1">
      <c r="A958" s="108" t="s">
        <v>1682</v>
      </c>
      <c r="B958" s="98"/>
      <c r="C958" s="98"/>
      <c r="D958" s="99" t="e">
        <f t="shared" si="13"/>
        <v>#DIV/0!</v>
      </c>
    </row>
    <row r="959" spans="1:4" s="88" customFormat="1" ht="19.5" customHeight="1">
      <c r="A959" s="108" t="s">
        <v>1683</v>
      </c>
      <c r="B959" s="98"/>
      <c r="C959" s="98"/>
      <c r="D959" s="99" t="e">
        <f t="shared" si="13"/>
        <v>#DIV/0!</v>
      </c>
    </row>
    <row r="960" spans="1:4" s="88" customFormat="1" ht="19.5" customHeight="1">
      <c r="A960" s="108" t="s">
        <v>1684</v>
      </c>
      <c r="B960" s="98"/>
      <c r="C960" s="98"/>
      <c r="D960" s="99" t="e">
        <f t="shared" si="13"/>
        <v>#DIV/0!</v>
      </c>
    </row>
    <row r="961" spans="1:4" s="88" customFormat="1" ht="19.5" customHeight="1">
      <c r="A961" s="108" t="s">
        <v>1685</v>
      </c>
      <c r="B961" s="98"/>
      <c r="C961" s="98">
        <f>SUM(C962:C970)</f>
        <v>0</v>
      </c>
      <c r="D961" s="99" t="e">
        <f t="shared" si="13"/>
        <v>#DIV/0!</v>
      </c>
    </row>
    <row r="962" spans="1:4" s="88" customFormat="1" ht="19.5" customHeight="1">
      <c r="A962" s="108" t="s">
        <v>1530</v>
      </c>
      <c r="B962" s="98"/>
      <c r="C962" s="98"/>
      <c r="D962" s="99" t="e">
        <f t="shared" si="13"/>
        <v>#DIV/0!</v>
      </c>
    </row>
    <row r="963" spans="1:4" s="88" customFormat="1" ht="19.5" customHeight="1">
      <c r="A963" s="108" t="s">
        <v>1531</v>
      </c>
      <c r="B963" s="98"/>
      <c r="C963" s="98"/>
      <c r="D963" s="99" t="e">
        <f t="shared" si="13"/>
        <v>#DIV/0!</v>
      </c>
    </row>
    <row r="964" spans="1:4" s="88" customFormat="1" ht="19.5" customHeight="1">
      <c r="A964" s="108" t="s">
        <v>1532</v>
      </c>
      <c r="B964" s="98"/>
      <c r="C964" s="98"/>
      <c r="D964" s="99" t="e">
        <f t="shared" si="13"/>
        <v>#DIV/0!</v>
      </c>
    </row>
    <row r="965" spans="1:4" s="88" customFormat="1" ht="19.5" customHeight="1">
      <c r="A965" s="108" t="s">
        <v>1686</v>
      </c>
      <c r="B965" s="98"/>
      <c r="C965" s="98"/>
      <c r="D965" s="99" t="e">
        <f aca="true" t="shared" si="14" ref="D965:D1028">C965/B965</f>
        <v>#DIV/0!</v>
      </c>
    </row>
    <row r="966" spans="1:4" s="88" customFormat="1" ht="19.5" customHeight="1">
      <c r="A966" s="108" t="s">
        <v>1687</v>
      </c>
      <c r="B966" s="98"/>
      <c r="C966" s="98"/>
      <c r="D966" s="99" t="e">
        <f t="shared" si="14"/>
        <v>#DIV/0!</v>
      </c>
    </row>
    <row r="967" spans="1:4" s="88" customFormat="1" ht="19.5" customHeight="1">
      <c r="A967" s="108" t="s">
        <v>1688</v>
      </c>
      <c r="B967" s="98"/>
      <c r="C967" s="98"/>
      <c r="D967" s="99" t="e">
        <f t="shared" si="14"/>
        <v>#DIV/0!</v>
      </c>
    </row>
    <row r="968" spans="1:4" s="88" customFormat="1" ht="19.5" customHeight="1">
      <c r="A968" s="108" t="s">
        <v>1689</v>
      </c>
      <c r="B968" s="98"/>
      <c r="C968" s="98"/>
      <c r="D968" s="99" t="e">
        <f t="shared" si="14"/>
        <v>#DIV/0!</v>
      </c>
    </row>
    <row r="969" spans="1:4" s="88" customFormat="1" ht="19.5" customHeight="1">
      <c r="A969" s="108" t="s">
        <v>1690</v>
      </c>
      <c r="B969" s="98"/>
      <c r="C969" s="98"/>
      <c r="D969" s="99" t="e">
        <f t="shared" si="14"/>
        <v>#DIV/0!</v>
      </c>
    </row>
    <row r="970" spans="1:4" s="88" customFormat="1" ht="19.5" customHeight="1">
      <c r="A970" s="108" t="s">
        <v>1691</v>
      </c>
      <c r="B970" s="98"/>
      <c r="C970" s="98"/>
      <c r="D970" s="99" t="e">
        <f t="shared" si="14"/>
        <v>#DIV/0!</v>
      </c>
    </row>
    <row r="971" spans="1:4" s="88" customFormat="1" ht="19.5" customHeight="1">
      <c r="A971" s="108" t="s">
        <v>1692</v>
      </c>
      <c r="B971" s="98">
        <v>361</v>
      </c>
      <c r="C971" s="98">
        <f>SUM(C972:C975)</f>
        <v>365</v>
      </c>
      <c r="D971" s="99">
        <f t="shared" si="14"/>
        <v>1.0110803324099722</v>
      </c>
    </row>
    <row r="972" spans="1:4" s="88" customFormat="1" ht="19.5" customHeight="1">
      <c r="A972" s="108" t="s">
        <v>1693</v>
      </c>
      <c r="B972" s="98"/>
      <c r="C972" s="98"/>
      <c r="D972" s="99" t="e">
        <f t="shared" si="14"/>
        <v>#DIV/0!</v>
      </c>
    </row>
    <row r="973" spans="1:4" s="88" customFormat="1" ht="19.5" customHeight="1">
      <c r="A973" s="108" t="s">
        <v>1694</v>
      </c>
      <c r="B973" s="98">
        <v>361</v>
      </c>
      <c r="C973" s="98">
        <v>365</v>
      </c>
      <c r="D973" s="99">
        <f t="shared" si="14"/>
        <v>1.0110803324099722</v>
      </c>
    </row>
    <row r="974" spans="1:4" s="88" customFormat="1" ht="19.5" customHeight="1">
      <c r="A974" s="108" t="s">
        <v>1695</v>
      </c>
      <c r="B974" s="98"/>
      <c r="C974" s="98"/>
      <c r="D974" s="99" t="e">
        <f t="shared" si="14"/>
        <v>#DIV/0!</v>
      </c>
    </row>
    <row r="975" spans="1:4" s="88" customFormat="1" ht="19.5" customHeight="1">
      <c r="A975" s="108" t="s">
        <v>1696</v>
      </c>
      <c r="B975" s="98"/>
      <c r="C975" s="98"/>
      <c r="D975" s="99" t="e">
        <f t="shared" si="14"/>
        <v>#DIV/0!</v>
      </c>
    </row>
    <row r="976" spans="1:4" s="88" customFormat="1" ht="19.5" customHeight="1">
      <c r="A976" s="108" t="s">
        <v>1697</v>
      </c>
      <c r="B976" s="98"/>
      <c r="C976" s="98">
        <f>SUM(C977:C982)</f>
        <v>0</v>
      </c>
      <c r="D976" s="99" t="e">
        <f t="shared" si="14"/>
        <v>#DIV/0!</v>
      </c>
    </row>
    <row r="977" spans="1:4" s="88" customFormat="1" ht="19.5" customHeight="1">
      <c r="A977" s="108" t="s">
        <v>1530</v>
      </c>
      <c r="B977" s="98"/>
      <c r="C977" s="98"/>
      <c r="D977" s="99" t="e">
        <f t="shared" si="14"/>
        <v>#DIV/0!</v>
      </c>
    </row>
    <row r="978" spans="1:4" s="88" customFormat="1" ht="19.5" customHeight="1">
      <c r="A978" s="108" t="s">
        <v>1531</v>
      </c>
      <c r="B978" s="98"/>
      <c r="C978" s="98"/>
      <c r="D978" s="99" t="e">
        <f t="shared" si="14"/>
        <v>#DIV/0!</v>
      </c>
    </row>
    <row r="979" spans="1:4" s="88" customFormat="1" ht="19.5" customHeight="1">
      <c r="A979" s="108" t="s">
        <v>1532</v>
      </c>
      <c r="B979" s="98"/>
      <c r="C979" s="98"/>
      <c r="D979" s="99" t="e">
        <f t="shared" si="14"/>
        <v>#DIV/0!</v>
      </c>
    </row>
    <row r="980" spans="1:4" s="88" customFormat="1" ht="19.5" customHeight="1">
      <c r="A980" s="108" t="s">
        <v>1683</v>
      </c>
      <c r="B980" s="98"/>
      <c r="C980" s="98"/>
      <c r="D980" s="99" t="e">
        <f t="shared" si="14"/>
        <v>#DIV/0!</v>
      </c>
    </row>
    <row r="981" spans="1:4" s="88" customFormat="1" ht="19.5" customHeight="1">
      <c r="A981" s="108" t="s">
        <v>1698</v>
      </c>
      <c r="B981" s="98"/>
      <c r="C981" s="98"/>
      <c r="D981" s="99" t="e">
        <f t="shared" si="14"/>
        <v>#DIV/0!</v>
      </c>
    </row>
    <row r="982" spans="1:4" s="88" customFormat="1" ht="19.5" customHeight="1">
      <c r="A982" s="108" t="s">
        <v>1699</v>
      </c>
      <c r="B982" s="98"/>
      <c r="C982" s="98"/>
      <c r="D982" s="99" t="e">
        <f t="shared" si="14"/>
        <v>#DIV/0!</v>
      </c>
    </row>
    <row r="983" spans="1:4" s="88" customFormat="1" ht="19.5" customHeight="1">
      <c r="A983" s="108" t="s">
        <v>1700</v>
      </c>
      <c r="B983" s="98"/>
      <c r="C983" s="98">
        <f>SUM(C984:C987)</f>
        <v>0</v>
      </c>
      <c r="D983" s="99" t="e">
        <f t="shared" si="14"/>
        <v>#DIV/0!</v>
      </c>
    </row>
    <row r="984" spans="1:4" s="88" customFormat="1" ht="19.5" customHeight="1">
      <c r="A984" s="108" t="s">
        <v>1701</v>
      </c>
      <c r="B984" s="98"/>
      <c r="C984" s="98"/>
      <c r="D984" s="99" t="e">
        <f t="shared" si="14"/>
        <v>#DIV/0!</v>
      </c>
    </row>
    <row r="985" spans="1:4" s="88" customFormat="1" ht="19.5" customHeight="1">
      <c r="A985" s="108" t="s">
        <v>1702</v>
      </c>
      <c r="B985" s="98"/>
      <c r="C985" s="98"/>
      <c r="D985" s="99" t="e">
        <f t="shared" si="14"/>
        <v>#DIV/0!</v>
      </c>
    </row>
    <row r="986" spans="1:4" s="88" customFormat="1" ht="19.5" customHeight="1">
      <c r="A986" s="108" t="s">
        <v>1703</v>
      </c>
      <c r="B986" s="98"/>
      <c r="C986" s="98"/>
      <c r="D986" s="99" t="e">
        <f t="shared" si="14"/>
        <v>#DIV/0!</v>
      </c>
    </row>
    <row r="987" spans="1:4" s="88" customFormat="1" ht="19.5" customHeight="1">
      <c r="A987" s="108" t="s">
        <v>1704</v>
      </c>
      <c r="B987" s="98"/>
      <c r="C987" s="98"/>
      <c r="D987" s="99" t="e">
        <f t="shared" si="14"/>
        <v>#DIV/0!</v>
      </c>
    </row>
    <row r="988" spans="1:4" s="88" customFormat="1" ht="19.5" customHeight="1">
      <c r="A988" s="108" t="s">
        <v>1086</v>
      </c>
      <c r="B988" s="98"/>
      <c r="C988" s="98">
        <f>SUM(C989:C990)</f>
        <v>142</v>
      </c>
      <c r="D988" s="99" t="e">
        <f t="shared" si="14"/>
        <v>#DIV/0!</v>
      </c>
    </row>
    <row r="989" spans="1:4" s="88" customFormat="1" ht="19.5" customHeight="1">
      <c r="A989" s="108" t="s">
        <v>1705</v>
      </c>
      <c r="B989" s="98"/>
      <c r="C989" s="98">
        <v>142</v>
      </c>
      <c r="D989" s="99" t="e">
        <f t="shared" si="14"/>
        <v>#DIV/0!</v>
      </c>
    </row>
    <row r="990" spans="1:4" s="88" customFormat="1" ht="19.5" customHeight="1">
      <c r="A990" s="108" t="s">
        <v>1706</v>
      </c>
      <c r="B990" s="98"/>
      <c r="C990" s="98"/>
      <c r="D990" s="99" t="e">
        <f t="shared" si="14"/>
        <v>#DIV/0!</v>
      </c>
    </row>
    <row r="991" spans="1:4" s="88" customFormat="1" ht="19.5" customHeight="1">
      <c r="A991" s="109" t="s">
        <v>1707</v>
      </c>
      <c r="B991" s="94">
        <v>1307</v>
      </c>
      <c r="C991" s="94">
        <f>C992+C1002+C1018+C1023+C1037+C1044+C1051</f>
        <v>1500</v>
      </c>
      <c r="D991" s="96">
        <f t="shared" si="14"/>
        <v>1.1476664116296864</v>
      </c>
    </row>
    <row r="992" spans="1:4" s="88" customFormat="1" ht="19.5" customHeight="1">
      <c r="A992" s="108" t="s">
        <v>1708</v>
      </c>
      <c r="B992" s="98"/>
      <c r="C992" s="98">
        <f>SUM(C993:C1001)</f>
        <v>0</v>
      </c>
      <c r="D992" s="99" t="e">
        <f t="shared" si="14"/>
        <v>#DIV/0!</v>
      </c>
    </row>
    <row r="993" spans="1:4" s="88" customFormat="1" ht="19.5" customHeight="1">
      <c r="A993" s="108" t="s">
        <v>1530</v>
      </c>
      <c r="B993" s="98"/>
      <c r="C993" s="98"/>
      <c r="D993" s="99" t="e">
        <f t="shared" si="14"/>
        <v>#DIV/0!</v>
      </c>
    </row>
    <row r="994" spans="1:4" s="88" customFormat="1" ht="19.5" customHeight="1">
      <c r="A994" s="108" t="s">
        <v>1531</v>
      </c>
      <c r="B994" s="98"/>
      <c r="C994" s="98"/>
      <c r="D994" s="99" t="e">
        <f t="shared" si="14"/>
        <v>#DIV/0!</v>
      </c>
    </row>
    <row r="995" spans="1:4" s="88" customFormat="1" ht="19.5" customHeight="1">
      <c r="A995" s="108" t="s">
        <v>1532</v>
      </c>
      <c r="B995" s="98"/>
      <c r="C995" s="98"/>
      <c r="D995" s="99" t="e">
        <f t="shared" si="14"/>
        <v>#DIV/0!</v>
      </c>
    </row>
    <row r="996" spans="1:4" s="88" customFormat="1" ht="19.5" customHeight="1">
      <c r="A996" s="108" t="s">
        <v>1709</v>
      </c>
      <c r="B996" s="98"/>
      <c r="C996" s="98"/>
      <c r="D996" s="99" t="e">
        <f t="shared" si="14"/>
        <v>#DIV/0!</v>
      </c>
    </row>
    <row r="997" spans="1:4" s="88" customFormat="1" ht="19.5" customHeight="1">
      <c r="A997" s="108" t="s">
        <v>1710</v>
      </c>
      <c r="B997" s="98"/>
      <c r="C997" s="98"/>
      <c r="D997" s="99" t="e">
        <f t="shared" si="14"/>
        <v>#DIV/0!</v>
      </c>
    </row>
    <row r="998" spans="1:4" s="88" customFormat="1" ht="19.5" customHeight="1">
      <c r="A998" s="108" t="s">
        <v>1711</v>
      </c>
      <c r="B998" s="98"/>
      <c r="C998" s="98"/>
      <c r="D998" s="99" t="e">
        <f t="shared" si="14"/>
        <v>#DIV/0!</v>
      </c>
    </row>
    <row r="999" spans="1:4" s="88" customFormat="1" ht="19.5" customHeight="1">
      <c r="A999" s="108" t="s">
        <v>1712</v>
      </c>
      <c r="B999" s="98"/>
      <c r="C999" s="98"/>
      <c r="D999" s="99" t="e">
        <f t="shared" si="14"/>
        <v>#DIV/0!</v>
      </c>
    </row>
    <row r="1000" spans="1:4" s="88" customFormat="1" ht="19.5" customHeight="1">
      <c r="A1000" s="108" t="s">
        <v>1713</v>
      </c>
      <c r="B1000" s="98"/>
      <c r="C1000" s="98"/>
      <c r="D1000" s="99" t="e">
        <f t="shared" si="14"/>
        <v>#DIV/0!</v>
      </c>
    </row>
    <row r="1001" spans="1:4" s="88" customFormat="1" ht="19.5" customHeight="1">
      <c r="A1001" s="108" t="s">
        <v>1714</v>
      </c>
      <c r="B1001" s="98"/>
      <c r="C1001" s="98"/>
      <c r="D1001" s="99" t="e">
        <f t="shared" si="14"/>
        <v>#DIV/0!</v>
      </c>
    </row>
    <row r="1002" spans="1:4" s="88" customFormat="1" ht="19.5" customHeight="1">
      <c r="A1002" s="108" t="s">
        <v>1715</v>
      </c>
      <c r="B1002" s="98"/>
      <c r="C1002" s="98">
        <f>SUM(C1003:C1017)</f>
        <v>0</v>
      </c>
      <c r="D1002" s="99" t="e">
        <f t="shared" si="14"/>
        <v>#DIV/0!</v>
      </c>
    </row>
    <row r="1003" spans="1:4" s="88" customFormat="1" ht="19.5" customHeight="1">
      <c r="A1003" s="108" t="s">
        <v>1530</v>
      </c>
      <c r="B1003" s="98"/>
      <c r="C1003" s="98"/>
      <c r="D1003" s="99" t="e">
        <f t="shared" si="14"/>
        <v>#DIV/0!</v>
      </c>
    </row>
    <row r="1004" spans="1:4" s="88" customFormat="1" ht="19.5" customHeight="1">
      <c r="A1004" s="108" t="s">
        <v>1531</v>
      </c>
      <c r="B1004" s="98"/>
      <c r="C1004" s="98"/>
      <c r="D1004" s="99" t="e">
        <f t="shared" si="14"/>
        <v>#DIV/0!</v>
      </c>
    </row>
    <row r="1005" spans="1:4" s="88" customFormat="1" ht="19.5" customHeight="1">
      <c r="A1005" s="108" t="s">
        <v>1532</v>
      </c>
      <c r="B1005" s="98"/>
      <c r="C1005" s="98"/>
      <c r="D1005" s="99" t="e">
        <f t="shared" si="14"/>
        <v>#DIV/0!</v>
      </c>
    </row>
    <row r="1006" spans="1:4" s="88" customFormat="1" ht="19.5" customHeight="1">
      <c r="A1006" s="108" t="s">
        <v>1716</v>
      </c>
      <c r="B1006" s="98"/>
      <c r="C1006" s="98"/>
      <c r="D1006" s="99" t="e">
        <f t="shared" si="14"/>
        <v>#DIV/0!</v>
      </c>
    </row>
    <row r="1007" spans="1:4" s="88" customFormat="1" ht="19.5" customHeight="1">
      <c r="A1007" s="108" t="s">
        <v>1717</v>
      </c>
      <c r="B1007" s="98"/>
      <c r="C1007" s="98"/>
      <c r="D1007" s="99" t="e">
        <f t="shared" si="14"/>
        <v>#DIV/0!</v>
      </c>
    </row>
    <row r="1008" spans="1:4" s="88" customFormat="1" ht="19.5" customHeight="1">
      <c r="A1008" s="108" t="s">
        <v>1718</v>
      </c>
      <c r="B1008" s="98"/>
      <c r="C1008" s="98"/>
      <c r="D1008" s="99" t="e">
        <f t="shared" si="14"/>
        <v>#DIV/0!</v>
      </c>
    </row>
    <row r="1009" spans="1:4" s="88" customFormat="1" ht="19.5" customHeight="1">
      <c r="A1009" s="108" t="s">
        <v>1719</v>
      </c>
      <c r="B1009" s="98"/>
      <c r="C1009" s="98"/>
      <c r="D1009" s="99" t="e">
        <f t="shared" si="14"/>
        <v>#DIV/0!</v>
      </c>
    </row>
    <row r="1010" spans="1:4" s="88" customFormat="1" ht="19.5" customHeight="1">
      <c r="A1010" s="108" t="s">
        <v>1720</v>
      </c>
      <c r="B1010" s="98"/>
      <c r="C1010" s="98"/>
      <c r="D1010" s="99" t="e">
        <f t="shared" si="14"/>
        <v>#DIV/0!</v>
      </c>
    </row>
    <row r="1011" spans="1:4" s="88" customFormat="1" ht="19.5" customHeight="1">
      <c r="A1011" s="108" t="s">
        <v>1721</v>
      </c>
      <c r="B1011" s="98"/>
      <c r="C1011" s="98"/>
      <c r="D1011" s="99" t="e">
        <f t="shared" si="14"/>
        <v>#DIV/0!</v>
      </c>
    </row>
    <row r="1012" spans="1:4" s="88" customFormat="1" ht="19.5" customHeight="1">
      <c r="A1012" s="108" t="s">
        <v>1722</v>
      </c>
      <c r="B1012" s="98"/>
      <c r="C1012" s="98"/>
      <c r="D1012" s="99" t="e">
        <f t="shared" si="14"/>
        <v>#DIV/0!</v>
      </c>
    </row>
    <row r="1013" spans="1:4" s="88" customFormat="1" ht="19.5" customHeight="1">
      <c r="A1013" s="108" t="s">
        <v>1723</v>
      </c>
      <c r="B1013" s="98"/>
      <c r="C1013" s="98"/>
      <c r="D1013" s="99" t="e">
        <f t="shared" si="14"/>
        <v>#DIV/0!</v>
      </c>
    </row>
    <row r="1014" spans="1:4" s="88" customFormat="1" ht="19.5" customHeight="1">
      <c r="A1014" s="108" t="s">
        <v>1724</v>
      </c>
      <c r="B1014" s="98"/>
      <c r="C1014" s="98"/>
      <c r="D1014" s="99" t="e">
        <f t="shared" si="14"/>
        <v>#DIV/0!</v>
      </c>
    </row>
    <row r="1015" spans="1:4" s="88" customFormat="1" ht="19.5" customHeight="1">
      <c r="A1015" s="108" t="s">
        <v>1725</v>
      </c>
      <c r="B1015" s="98"/>
      <c r="C1015" s="98"/>
      <c r="D1015" s="99" t="e">
        <f t="shared" si="14"/>
        <v>#DIV/0!</v>
      </c>
    </row>
    <row r="1016" spans="1:4" s="88" customFormat="1" ht="19.5" customHeight="1">
      <c r="A1016" s="108" t="s">
        <v>1726</v>
      </c>
      <c r="B1016" s="98"/>
      <c r="C1016" s="98"/>
      <c r="D1016" s="99" t="e">
        <f t="shared" si="14"/>
        <v>#DIV/0!</v>
      </c>
    </row>
    <row r="1017" spans="1:4" s="88" customFormat="1" ht="19.5" customHeight="1">
      <c r="A1017" s="108" t="s">
        <v>1727</v>
      </c>
      <c r="B1017" s="98"/>
      <c r="C1017" s="98"/>
      <c r="D1017" s="99" t="e">
        <f t="shared" si="14"/>
        <v>#DIV/0!</v>
      </c>
    </row>
    <row r="1018" spans="1:4" s="88" customFormat="1" ht="19.5" customHeight="1">
      <c r="A1018" s="108" t="s">
        <v>1728</v>
      </c>
      <c r="B1018" s="98"/>
      <c r="C1018" s="98">
        <f>SUM(C1019:C1022)</f>
        <v>0</v>
      </c>
      <c r="D1018" s="99" t="e">
        <f t="shared" si="14"/>
        <v>#DIV/0!</v>
      </c>
    </row>
    <row r="1019" spans="1:4" s="88" customFormat="1" ht="19.5" customHeight="1">
      <c r="A1019" s="108" t="s">
        <v>1530</v>
      </c>
      <c r="B1019" s="98"/>
      <c r="C1019" s="98"/>
      <c r="D1019" s="99" t="e">
        <f t="shared" si="14"/>
        <v>#DIV/0!</v>
      </c>
    </row>
    <row r="1020" spans="1:4" s="88" customFormat="1" ht="19.5" customHeight="1">
      <c r="A1020" s="108" t="s">
        <v>1531</v>
      </c>
      <c r="B1020" s="98"/>
      <c r="C1020" s="98"/>
      <c r="D1020" s="99" t="e">
        <f t="shared" si="14"/>
        <v>#DIV/0!</v>
      </c>
    </row>
    <row r="1021" spans="1:4" s="88" customFormat="1" ht="19.5" customHeight="1">
      <c r="A1021" s="108" t="s">
        <v>1532</v>
      </c>
      <c r="B1021" s="98"/>
      <c r="C1021" s="98"/>
      <c r="D1021" s="99" t="e">
        <f t="shared" si="14"/>
        <v>#DIV/0!</v>
      </c>
    </row>
    <row r="1022" spans="1:4" s="88" customFormat="1" ht="19.5" customHeight="1">
      <c r="A1022" s="108" t="s">
        <v>1729</v>
      </c>
      <c r="B1022" s="98"/>
      <c r="C1022" s="98"/>
      <c r="D1022" s="99" t="e">
        <f t="shared" si="14"/>
        <v>#DIV/0!</v>
      </c>
    </row>
    <row r="1023" spans="1:4" s="88" customFormat="1" ht="19.5" customHeight="1">
      <c r="A1023" s="108" t="s">
        <v>1730</v>
      </c>
      <c r="B1023" s="98">
        <v>80</v>
      </c>
      <c r="C1023" s="98">
        <f>SUM(C1024:C1036)</f>
        <v>0</v>
      </c>
      <c r="D1023" s="99">
        <f t="shared" si="14"/>
        <v>0</v>
      </c>
    </row>
    <row r="1024" spans="1:4" s="88" customFormat="1" ht="19.5" customHeight="1">
      <c r="A1024" s="108" t="s">
        <v>1530</v>
      </c>
      <c r="B1024" s="98"/>
      <c r="C1024" s="98"/>
      <c r="D1024" s="99" t="e">
        <f t="shared" si="14"/>
        <v>#DIV/0!</v>
      </c>
    </row>
    <row r="1025" spans="1:4" s="88" customFormat="1" ht="19.5" customHeight="1">
      <c r="A1025" s="108" t="s">
        <v>1531</v>
      </c>
      <c r="B1025" s="98"/>
      <c r="C1025" s="98"/>
      <c r="D1025" s="99" t="e">
        <f t="shared" si="14"/>
        <v>#DIV/0!</v>
      </c>
    </row>
    <row r="1026" spans="1:4" s="88" customFormat="1" ht="19.5" customHeight="1">
      <c r="A1026" s="108" t="s">
        <v>1532</v>
      </c>
      <c r="B1026" s="98"/>
      <c r="C1026" s="98"/>
      <c r="D1026" s="99" t="e">
        <f t="shared" si="14"/>
        <v>#DIV/0!</v>
      </c>
    </row>
    <row r="1027" spans="1:4" s="88" customFormat="1" ht="19.5" customHeight="1">
      <c r="A1027" s="108" t="s">
        <v>1731</v>
      </c>
      <c r="B1027" s="98"/>
      <c r="C1027" s="98"/>
      <c r="D1027" s="99" t="e">
        <f t="shared" si="14"/>
        <v>#DIV/0!</v>
      </c>
    </row>
    <row r="1028" spans="1:4" s="88" customFormat="1" ht="19.5" customHeight="1">
      <c r="A1028" s="108" t="s">
        <v>1732</v>
      </c>
      <c r="B1028" s="98"/>
      <c r="C1028" s="98"/>
      <c r="D1028" s="99" t="e">
        <f t="shared" si="14"/>
        <v>#DIV/0!</v>
      </c>
    </row>
    <row r="1029" spans="1:4" s="88" customFormat="1" ht="19.5" customHeight="1">
      <c r="A1029" s="108" t="s">
        <v>1733</v>
      </c>
      <c r="B1029" s="98"/>
      <c r="C1029" s="98"/>
      <c r="D1029" s="99" t="e">
        <f aca="true" t="shared" si="15" ref="D1029:D1092">C1029/B1029</f>
        <v>#DIV/0!</v>
      </c>
    </row>
    <row r="1030" spans="1:4" s="88" customFormat="1" ht="19.5" customHeight="1">
      <c r="A1030" s="108" t="s">
        <v>1734</v>
      </c>
      <c r="B1030" s="98"/>
      <c r="C1030" s="98"/>
      <c r="D1030" s="99" t="e">
        <f t="shared" si="15"/>
        <v>#DIV/0!</v>
      </c>
    </row>
    <row r="1031" spans="1:4" s="88" customFormat="1" ht="19.5" customHeight="1">
      <c r="A1031" s="108" t="s">
        <v>1735</v>
      </c>
      <c r="B1031" s="98"/>
      <c r="C1031" s="98"/>
      <c r="D1031" s="99" t="e">
        <f t="shared" si="15"/>
        <v>#DIV/0!</v>
      </c>
    </row>
    <row r="1032" spans="1:4" s="88" customFormat="1" ht="19.5" customHeight="1">
      <c r="A1032" s="108" t="s">
        <v>1736</v>
      </c>
      <c r="B1032" s="98"/>
      <c r="C1032" s="98"/>
      <c r="D1032" s="99" t="e">
        <f t="shared" si="15"/>
        <v>#DIV/0!</v>
      </c>
    </row>
    <row r="1033" spans="1:4" s="88" customFormat="1" ht="19.5" customHeight="1">
      <c r="A1033" s="108" t="s">
        <v>1737</v>
      </c>
      <c r="B1033" s="98"/>
      <c r="C1033" s="98"/>
      <c r="D1033" s="99" t="e">
        <f t="shared" si="15"/>
        <v>#DIV/0!</v>
      </c>
    </row>
    <row r="1034" spans="1:4" s="88" customFormat="1" ht="19.5" customHeight="1">
      <c r="A1034" s="108" t="s">
        <v>1683</v>
      </c>
      <c r="B1034" s="98"/>
      <c r="C1034" s="98"/>
      <c r="D1034" s="99" t="e">
        <f t="shared" si="15"/>
        <v>#DIV/0!</v>
      </c>
    </row>
    <row r="1035" spans="1:4" s="88" customFormat="1" ht="19.5" customHeight="1">
      <c r="A1035" s="108" t="s">
        <v>1738</v>
      </c>
      <c r="B1035" s="98"/>
      <c r="C1035" s="98"/>
      <c r="D1035" s="99" t="e">
        <f t="shared" si="15"/>
        <v>#DIV/0!</v>
      </c>
    </row>
    <row r="1036" spans="1:4" s="88" customFormat="1" ht="19.5" customHeight="1">
      <c r="A1036" s="108" t="s">
        <v>1739</v>
      </c>
      <c r="B1036" s="98">
        <v>80</v>
      </c>
      <c r="C1036" s="98"/>
      <c r="D1036" s="99">
        <f t="shared" si="15"/>
        <v>0</v>
      </c>
    </row>
    <row r="1037" spans="1:4" s="88" customFormat="1" ht="19.5" customHeight="1">
      <c r="A1037" s="108" t="s">
        <v>1745</v>
      </c>
      <c r="B1037" s="98"/>
      <c r="C1037" s="98">
        <f>SUM(C1038:C1043)</f>
        <v>0</v>
      </c>
      <c r="D1037" s="99" t="e">
        <f t="shared" si="15"/>
        <v>#DIV/0!</v>
      </c>
    </row>
    <row r="1038" spans="1:4" s="88" customFormat="1" ht="19.5" customHeight="1">
      <c r="A1038" s="108" t="s">
        <v>1530</v>
      </c>
      <c r="B1038" s="98"/>
      <c r="C1038" s="98"/>
      <c r="D1038" s="99" t="e">
        <f t="shared" si="15"/>
        <v>#DIV/0!</v>
      </c>
    </row>
    <row r="1039" spans="1:4" s="88" customFormat="1" ht="19.5" customHeight="1">
      <c r="A1039" s="108" t="s">
        <v>1531</v>
      </c>
      <c r="B1039" s="98"/>
      <c r="C1039" s="98"/>
      <c r="D1039" s="99" t="e">
        <f t="shared" si="15"/>
        <v>#DIV/0!</v>
      </c>
    </row>
    <row r="1040" spans="1:4" s="88" customFormat="1" ht="19.5" customHeight="1">
      <c r="A1040" s="108" t="s">
        <v>1532</v>
      </c>
      <c r="B1040" s="98"/>
      <c r="C1040" s="98"/>
      <c r="D1040" s="99" t="e">
        <f t="shared" si="15"/>
        <v>#DIV/0!</v>
      </c>
    </row>
    <row r="1041" spans="1:4" s="88" customFormat="1" ht="19.5" customHeight="1">
      <c r="A1041" s="108" t="s">
        <v>1746</v>
      </c>
      <c r="B1041" s="98"/>
      <c r="C1041" s="98"/>
      <c r="D1041" s="99" t="e">
        <f t="shared" si="15"/>
        <v>#DIV/0!</v>
      </c>
    </row>
    <row r="1042" spans="1:4" s="88" customFormat="1" ht="19.5" customHeight="1">
      <c r="A1042" s="108" t="s">
        <v>1953</v>
      </c>
      <c r="B1042" s="98"/>
      <c r="C1042" s="98"/>
      <c r="D1042" s="99" t="e">
        <f t="shared" si="15"/>
        <v>#DIV/0!</v>
      </c>
    </row>
    <row r="1043" spans="1:4" s="88" customFormat="1" ht="19.5" customHeight="1">
      <c r="A1043" s="108" t="s">
        <v>1747</v>
      </c>
      <c r="B1043" s="98"/>
      <c r="C1043" s="98"/>
      <c r="D1043" s="99" t="e">
        <f t="shared" si="15"/>
        <v>#DIV/0!</v>
      </c>
    </row>
    <row r="1044" spans="1:4" s="88" customFormat="1" ht="19.5" customHeight="1">
      <c r="A1044" s="108" t="s">
        <v>1748</v>
      </c>
      <c r="B1044" s="98">
        <v>1227</v>
      </c>
      <c r="C1044" s="98">
        <f>SUM(C1045:C1050)</f>
        <v>1500</v>
      </c>
      <c r="D1044" s="99">
        <f t="shared" si="15"/>
        <v>1.2224938875305624</v>
      </c>
    </row>
    <row r="1045" spans="1:4" s="88" customFormat="1" ht="19.5" customHeight="1">
      <c r="A1045" s="108" t="s">
        <v>1530</v>
      </c>
      <c r="B1045" s="98">
        <v>120</v>
      </c>
      <c r="C1045" s="98">
        <v>89</v>
      </c>
      <c r="D1045" s="99">
        <f t="shared" si="15"/>
        <v>0.7416666666666667</v>
      </c>
    </row>
    <row r="1046" spans="1:4" s="88" customFormat="1" ht="19.5" customHeight="1">
      <c r="A1046" s="108" t="s">
        <v>1531</v>
      </c>
      <c r="B1046" s="98"/>
      <c r="C1046" s="98"/>
      <c r="D1046" s="99" t="e">
        <f t="shared" si="15"/>
        <v>#DIV/0!</v>
      </c>
    </row>
    <row r="1047" spans="1:4" s="88" customFormat="1" ht="19.5" customHeight="1">
      <c r="A1047" s="108" t="s">
        <v>1532</v>
      </c>
      <c r="B1047" s="98"/>
      <c r="C1047" s="98"/>
      <c r="D1047" s="99" t="e">
        <f t="shared" si="15"/>
        <v>#DIV/0!</v>
      </c>
    </row>
    <row r="1048" spans="1:4" s="88" customFormat="1" ht="19.5" customHeight="1">
      <c r="A1048" s="108" t="s">
        <v>1749</v>
      </c>
      <c r="B1048" s="98"/>
      <c r="C1048" s="98"/>
      <c r="D1048" s="99" t="e">
        <f t="shared" si="15"/>
        <v>#DIV/0!</v>
      </c>
    </row>
    <row r="1049" spans="1:4" s="88" customFormat="1" ht="19.5" customHeight="1">
      <c r="A1049" s="108" t="s">
        <v>1750</v>
      </c>
      <c r="B1049" s="98">
        <v>1107</v>
      </c>
      <c r="C1049" s="98">
        <v>1411</v>
      </c>
      <c r="D1049" s="99">
        <f t="shared" si="15"/>
        <v>1.2746160794941284</v>
      </c>
    </row>
    <row r="1050" spans="1:4" s="88" customFormat="1" ht="19.5" customHeight="1">
      <c r="A1050" s="108" t="s">
        <v>1751</v>
      </c>
      <c r="B1050" s="98"/>
      <c r="C1050" s="98"/>
      <c r="D1050" s="99" t="e">
        <f t="shared" si="15"/>
        <v>#DIV/0!</v>
      </c>
    </row>
    <row r="1051" spans="1:4" s="88" customFormat="1" ht="19.5" customHeight="1">
      <c r="A1051" s="108" t="s">
        <v>1133</v>
      </c>
      <c r="B1051" s="98"/>
      <c r="C1051" s="98">
        <f>SUM(C1052:C1056)</f>
        <v>0</v>
      </c>
      <c r="D1051" s="99" t="e">
        <f t="shared" si="15"/>
        <v>#DIV/0!</v>
      </c>
    </row>
    <row r="1052" spans="1:4" s="88" customFormat="1" ht="19.5" customHeight="1">
      <c r="A1052" s="108" t="s">
        <v>1752</v>
      </c>
      <c r="B1052" s="98"/>
      <c r="C1052" s="98"/>
      <c r="D1052" s="99" t="e">
        <f t="shared" si="15"/>
        <v>#DIV/0!</v>
      </c>
    </row>
    <row r="1053" spans="1:4" s="88" customFormat="1" ht="19.5" customHeight="1">
      <c r="A1053" s="108" t="s">
        <v>1754</v>
      </c>
      <c r="B1053" s="98"/>
      <c r="C1053" s="98"/>
      <c r="D1053" s="99" t="e">
        <f t="shared" si="15"/>
        <v>#DIV/0!</v>
      </c>
    </row>
    <row r="1054" spans="1:4" s="88" customFormat="1" ht="19.5" customHeight="1">
      <c r="A1054" s="108" t="s">
        <v>1755</v>
      </c>
      <c r="B1054" s="98"/>
      <c r="C1054" s="98"/>
      <c r="D1054" s="99" t="e">
        <f t="shared" si="15"/>
        <v>#DIV/0!</v>
      </c>
    </row>
    <row r="1055" spans="1:4" s="88" customFormat="1" ht="19.5" customHeight="1">
      <c r="A1055" s="108" t="s">
        <v>1756</v>
      </c>
      <c r="B1055" s="98"/>
      <c r="C1055" s="98"/>
      <c r="D1055" s="99" t="e">
        <f t="shared" si="15"/>
        <v>#DIV/0!</v>
      </c>
    </row>
    <row r="1056" spans="1:4" s="88" customFormat="1" ht="19.5" customHeight="1">
      <c r="A1056" s="108" t="s">
        <v>1757</v>
      </c>
      <c r="B1056" s="98"/>
      <c r="C1056" s="98"/>
      <c r="D1056" s="99" t="e">
        <f t="shared" si="15"/>
        <v>#DIV/0!</v>
      </c>
    </row>
    <row r="1057" spans="1:4" s="88" customFormat="1" ht="19.5" customHeight="1">
      <c r="A1057" s="109" t="s">
        <v>1758</v>
      </c>
      <c r="B1057" s="94">
        <v>873</v>
      </c>
      <c r="C1057" s="94">
        <f>C1058+C1068+C1074</f>
        <v>2400</v>
      </c>
      <c r="D1057" s="96">
        <f t="shared" si="15"/>
        <v>2.7491408934707904</v>
      </c>
    </row>
    <row r="1058" spans="1:4" s="88" customFormat="1" ht="19.5" customHeight="1">
      <c r="A1058" s="108" t="s">
        <v>1759</v>
      </c>
      <c r="B1058" s="98">
        <v>873</v>
      </c>
      <c r="C1058" s="98">
        <f>SUM(C1059:C1067)</f>
        <v>1100</v>
      </c>
      <c r="D1058" s="99">
        <f t="shared" si="15"/>
        <v>1.2600229095074456</v>
      </c>
    </row>
    <row r="1059" spans="1:4" s="88" customFormat="1" ht="19.5" customHeight="1">
      <c r="A1059" s="108" t="s">
        <v>1530</v>
      </c>
      <c r="B1059" s="98">
        <v>248</v>
      </c>
      <c r="C1059" s="98">
        <v>263</v>
      </c>
      <c r="D1059" s="99">
        <f t="shared" si="15"/>
        <v>1.060483870967742</v>
      </c>
    </row>
    <row r="1060" spans="1:4" s="88" customFormat="1" ht="19.5" customHeight="1">
      <c r="A1060" s="108" t="s">
        <v>1531</v>
      </c>
      <c r="B1060" s="98"/>
      <c r="C1060" s="98"/>
      <c r="D1060" s="99" t="e">
        <f t="shared" si="15"/>
        <v>#DIV/0!</v>
      </c>
    </row>
    <row r="1061" spans="1:4" s="88" customFormat="1" ht="19.5" customHeight="1">
      <c r="A1061" s="108" t="s">
        <v>1532</v>
      </c>
      <c r="B1061" s="98"/>
      <c r="C1061" s="98"/>
      <c r="D1061" s="99" t="e">
        <f t="shared" si="15"/>
        <v>#DIV/0!</v>
      </c>
    </row>
    <row r="1062" spans="1:4" s="88" customFormat="1" ht="19.5" customHeight="1">
      <c r="A1062" s="108" t="s">
        <v>1760</v>
      </c>
      <c r="B1062" s="98">
        <v>20</v>
      </c>
      <c r="C1062" s="98">
        <v>220</v>
      </c>
      <c r="D1062" s="99">
        <f t="shared" si="15"/>
        <v>11</v>
      </c>
    </row>
    <row r="1063" spans="1:4" s="88" customFormat="1" ht="19.5" customHeight="1">
      <c r="A1063" s="108" t="s">
        <v>1761</v>
      </c>
      <c r="B1063" s="98"/>
      <c r="C1063" s="98"/>
      <c r="D1063" s="99" t="e">
        <f t="shared" si="15"/>
        <v>#DIV/0!</v>
      </c>
    </row>
    <row r="1064" spans="1:4" s="88" customFormat="1" ht="19.5" customHeight="1">
      <c r="A1064" s="108" t="s">
        <v>1762</v>
      </c>
      <c r="B1064" s="98"/>
      <c r="C1064" s="98"/>
      <c r="D1064" s="99" t="e">
        <f t="shared" si="15"/>
        <v>#DIV/0!</v>
      </c>
    </row>
    <row r="1065" spans="1:4" s="88" customFormat="1" ht="19.5" customHeight="1">
      <c r="A1065" s="108" t="s">
        <v>1763</v>
      </c>
      <c r="B1065" s="98"/>
      <c r="C1065" s="98"/>
      <c r="D1065" s="99" t="e">
        <f t="shared" si="15"/>
        <v>#DIV/0!</v>
      </c>
    </row>
    <row r="1066" spans="1:4" s="88" customFormat="1" ht="19.5" customHeight="1">
      <c r="A1066" s="108" t="s">
        <v>1546</v>
      </c>
      <c r="B1066" s="98"/>
      <c r="C1066" s="98"/>
      <c r="D1066" s="99" t="e">
        <f t="shared" si="15"/>
        <v>#DIV/0!</v>
      </c>
    </row>
    <row r="1067" spans="1:4" s="88" customFormat="1" ht="19.5" customHeight="1">
      <c r="A1067" s="108" t="s">
        <v>1764</v>
      </c>
      <c r="B1067" s="98">
        <v>605</v>
      </c>
      <c r="C1067" s="98">
        <v>617</v>
      </c>
      <c r="D1067" s="99">
        <f t="shared" si="15"/>
        <v>1.0198347107438017</v>
      </c>
    </row>
    <row r="1068" spans="1:4" s="88" customFormat="1" ht="19.5" customHeight="1">
      <c r="A1068" s="108" t="s">
        <v>1769</v>
      </c>
      <c r="B1068" s="98"/>
      <c r="C1068" s="98">
        <f>SUM(C1069:C1073)</f>
        <v>0</v>
      </c>
      <c r="D1068" s="99" t="e">
        <f t="shared" si="15"/>
        <v>#DIV/0!</v>
      </c>
    </row>
    <row r="1069" spans="1:4" s="88" customFormat="1" ht="19.5" customHeight="1">
      <c r="A1069" s="108" t="s">
        <v>1530</v>
      </c>
      <c r="B1069" s="98"/>
      <c r="C1069" s="98"/>
      <c r="D1069" s="99" t="e">
        <f t="shared" si="15"/>
        <v>#DIV/0!</v>
      </c>
    </row>
    <row r="1070" spans="1:4" s="88" customFormat="1" ht="19.5" customHeight="1">
      <c r="A1070" s="108" t="s">
        <v>1531</v>
      </c>
      <c r="B1070" s="98"/>
      <c r="C1070" s="98"/>
      <c r="D1070" s="99" t="e">
        <f t="shared" si="15"/>
        <v>#DIV/0!</v>
      </c>
    </row>
    <row r="1071" spans="1:4" s="88" customFormat="1" ht="19.5" customHeight="1">
      <c r="A1071" s="108" t="s">
        <v>1532</v>
      </c>
      <c r="B1071" s="98"/>
      <c r="C1071" s="98"/>
      <c r="D1071" s="99" t="e">
        <f t="shared" si="15"/>
        <v>#DIV/0!</v>
      </c>
    </row>
    <row r="1072" spans="1:4" s="88" customFormat="1" ht="19.5" customHeight="1">
      <c r="A1072" s="108" t="s">
        <v>1770</v>
      </c>
      <c r="B1072" s="98"/>
      <c r="C1072" s="98"/>
      <c r="D1072" s="99" t="e">
        <f t="shared" si="15"/>
        <v>#DIV/0!</v>
      </c>
    </row>
    <row r="1073" spans="1:4" s="88" customFormat="1" ht="19.5" customHeight="1">
      <c r="A1073" s="108" t="s">
        <v>1771</v>
      </c>
      <c r="B1073" s="98"/>
      <c r="C1073" s="98"/>
      <c r="D1073" s="99" t="e">
        <f t="shared" si="15"/>
        <v>#DIV/0!</v>
      </c>
    </row>
    <row r="1074" spans="1:4" s="88" customFormat="1" ht="19.5" customHeight="1">
      <c r="A1074" s="108" t="s">
        <v>1146</v>
      </c>
      <c r="B1074" s="98"/>
      <c r="C1074" s="98">
        <f>SUM(C1075:C1076)</f>
        <v>1300</v>
      </c>
      <c r="D1074" s="99" t="e">
        <f t="shared" si="15"/>
        <v>#DIV/0!</v>
      </c>
    </row>
    <row r="1075" spans="1:4" s="88" customFormat="1" ht="19.5" customHeight="1">
      <c r="A1075" s="108" t="s">
        <v>1772</v>
      </c>
      <c r="B1075" s="98"/>
      <c r="C1075" s="98">
        <v>1300</v>
      </c>
      <c r="D1075" s="99" t="e">
        <f t="shared" si="15"/>
        <v>#DIV/0!</v>
      </c>
    </row>
    <row r="1076" spans="1:4" s="88" customFormat="1" ht="19.5" customHeight="1">
      <c r="A1076" s="108" t="s">
        <v>1773</v>
      </c>
      <c r="B1076" s="98"/>
      <c r="C1076" s="98"/>
      <c r="D1076" s="99" t="e">
        <f t="shared" si="15"/>
        <v>#DIV/0!</v>
      </c>
    </row>
    <row r="1077" spans="1:4" s="88" customFormat="1" ht="19.5" customHeight="1">
      <c r="A1077" s="109" t="s">
        <v>1774</v>
      </c>
      <c r="B1077" s="94">
        <v>2</v>
      </c>
      <c r="C1077" s="94">
        <f>C1078+C1085+C1091</f>
        <v>0</v>
      </c>
      <c r="D1077" s="96">
        <f t="shared" si="15"/>
        <v>0</v>
      </c>
    </row>
    <row r="1078" spans="1:4" s="88" customFormat="1" ht="19.5" customHeight="1">
      <c r="A1078" s="108" t="s">
        <v>1775</v>
      </c>
      <c r="B1078" s="98"/>
      <c r="C1078" s="98">
        <f>SUM(C1079:C1084)</f>
        <v>0</v>
      </c>
      <c r="D1078" s="99" t="e">
        <f t="shared" si="15"/>
        <v>#DIV/0!</v>
      </c>
    </row>
    <row r="1079" spans="1:4" s="88" customFormat="1" ht="19.5" customHeight="1">
      <c r="A1079" s="108" t="s">
        <v>1530</v>
      </c>
      <c r="B1079" s="98"/>
      <c r="C1079" s="98"/>
      <c r="D1079" s="99" t="e">
        <f t="shared" si="15"/>
        <v>#DIV/0!</v>
      </c>
    </row>
    <row r="1080" spans="1:4" s="88" customFormat="1" ht="19.5" customHeight="1">
      <c r="A1080" s="108" t="s">
        <v>1531</v>
      </c>
      <c r="B1080" s="98"/>
      <c r="C1080" s="98"/>
      <c r="D1080" s="99" t="e">
        <f t="shared" si="15"/>
        <v>#DIV/0!</v>
      </c>
    </row>
    <row r="1081" spans="1:4" s="88" customFormat="1" ht="19.5" customHeight="1">
      <c r="A1081" s="108" t="s">
        <v>1532</v>
      </c>
      <c r="B1081" s="98"/>
      <c r="C1081" s="98"/>
      <c r="D1081" s="99" t="e">
        <f t="shared" si="15"/>
        <v>#DIV/0!</v>
      </c>
    </row>
    <row r="1082" spans="1:4" s="88" customFormat="1" ht="19.5" customHeight="1">
      <c r="A1082" s="108" t="s">
        <v>1776</v>
      </c>
      <c r="B1082" s="98"/>
      <c r="C1082" s="98"/>
      <c r="D1082" s="99" t="e">
        <f t="shared" si="15"/>
        <v>#DIV/0!</v>
      </c>
    </row>
    <row r="1083" spans="1:4" s="88" customFormat="1" ht="19.5" customHeight="1">
      <c r="A1083" s="108" t="s">
        <v>1546</v>
      </c>
      <c r="B1083" s="98"/>
      <c r="C1083" s="98"/>
      <c r="D1083" s="99" t="e">
        <f t="shared" si="15"/>
        <v>#DIV/0!</v>
      </c>
    </row>
    <row r="1084" spans="1:4" s="88" customFormat="1" ht="19.5" customHeight="1">
      <c r="A1084" s="108" t="s">
        <v>1777</v>
      </c>
      <c r="B1084" s="98"/>
      <c r="C1084" s="98"/>
      <c r="D1084" s="99" t="e">
        <f t="shared" si="15"/>
        <v>#DIV/0!</v>
      </c>
    </row>
    <row r="1085" spans="1:4" s="88" customFormat="1" ht="19.5" customHeight="1">
      <c r="A1085" s="108" t="s">
        <v>1778</v>
      </c>
      <c r="B1085" s="98">
        <v>2</v>
      </c>
      <c r="C1085" s="98">
        <f>SUM(C1086:C1090)</f>
        <v>0</v>
      </c>
      <c r="D1085" s="99">
        <f t="shared" si="15"/>
        <v>0</v>
      </c>
    </row>
    <row r="1086" spans="1:4" s="88" customFormat="1" ht="19.5" customHeight="1">
      <c r="A1086" s="108" t="s">
        <v>1779</v>
      </c>
      <c r="B1086" s="98"/>
      <c r="C1086" s="98"/>
      <c r="D1086" s="99" t="e">
        <f t="shared" si="15"/>
        <v>#DIV/0!</v>
      </c>
    </row>
    <row r="1087" spans="1:4" s="88" customFormat="1" ht="19.5" customHeight="1">
      <c r="A1087" s="110" t="s">
        <v>1954</v>
      </c>
      <c r="B1087" s="98"/>
      <c r="C1087" s="98"/>
      <c r="D1087" s="99" t="e">
        <f t="shared" si="15"/>
        <v>#DIV/0!</v>
      </c>
    </row>
    <row r="1088" spans="1:4" s="88" customFormat="1" ht="19.5" customHeight="1">
      <c r="A1088" s="108" t="s">
        <v>1781</v>
      </c>
      <c r="B1088" s="98"/>
      <c r="C1088" s="98"/>
      <c r="D1088" s="99" t="e">
        <f t="shared" si="15"/>
        <v>#DIV/0!</v>
      </c>
    </row>
    <row r="1089" spans="1:4" s="88" customFormat="1" ht="19.5" customHeight="1">
      <c r="A1089" s="108" t="s">
        <v>1782</v>
      </c>
      <c r="B1089" s="98"/>
      <c r="C1089" s="98"/>
      <c r="D1089" s="99" t="e">
        <f t="shared" si="15"/>
        <v>#DIV/0!</v>
      </c>
    </row>
    <row r="1090" spans="1:4" s="88" customFormat="1" ht="19.5" customHeight="1">
      <c r="A1090" s="108" t="s">
        <v>1783</v>
      </c>
      <c r="B1090" s="98">
        <v>2</v>
      </c>
      <c r="C1090" s="98">
        <v>0</v>
      </c>
      <c r="D1090" s="99">
        <f t="shared" si="15"/>
        <v>0</v>
      </c>
    </row>
    <row r="1091" spans="1:4" s="88" customFormat="1" ht="19.5" customHeight="1">
      <c r="A1091" s="108" t="s">
        <v>1171</v>
      </c>
      <c r="B1091" s="98"/>
      <c r="C1091" s="98"/>
      <c r="D1091" s="99" t="e">
        <f t="shared" si="15"/>
        <v>#DIV/0!</v>
      </c>
    </row>
    <row r="1092" spans="1:4" s="88" customFormat="1" ht="19.5" customHeight="1">
      <c r="A1092" s="109" t="s">
        <v>1784</v>
      </c>
      <c r="B1092" s="94"/>
      <c r="C1092" s="94">
        <f>SUM(C1093:C1101)</f>
        <v>0</v>
      </c>
      <c r="D1092" s="96" t="e">
        <f t="shared" si="15"/>
        <v>#DIV/0!</v>
      </c>
    </row>
    <row r="1093" spans="1:4" s="88" customFormat="1" ht="19.5" customHeight="1">
      <c r="A1093" s="108" t="s">
        <v>1785</v>
      </c>
      <c r="B1093" s="98"/>
      <c r="C1093" s="98"/>
      <c r="D1093" s="99" t="e">
        <f aca="true" t="shared" si="16" ref="D1093:D1156">C1093/B1093</f>
        <v>#DIV/0!</v>
      </c>
    </row>
    <row r="1094" spans="1:4" s="88" customFormat="1" ht="19.5" customHeight="1">
      <c r="A1094" s="108" t="s">
        <v>1786</v>
      </c>
      <c r="B1094" s="98"/>
      <c r="C1094" s="98"/>
      <c r="D1094" s="99" t="e">
        <f t="shared" si="16"/>
        <v>#DIV/0!</v>
      </c>
    </row>
    <row r="1095" spans="1:4" s="88" customFormat="1" ht="19.5" customHeight="1">
      <c r="A1095" s="108" t="s">
        <v>1787</v>
      </c>
      <c r="B1095" s="98"/>
      <c r="C1095" s="98"/>
      <c r="D1095" s="99" t="e">
        <f t="shared" si="16"/>
        <v>#DIV/0!</v>
      </c>
    </row>
    <row r="1096" spans="1:4" s="88" customFormat="1" ht="19.5" customHeight="1">
      <c r="A1096" s="108" t="s">
        <v>1788</v>
      </c>
      <c r="B1096" s="98"/>
      <c r="C1096" s="98"/>
      <c r="D1096" s="99" t="e">
        <f t="shared" si="16"/>
        <v>#DIV/0!</v>
      </c>
    </row>
    <row r="1097" spans="1:4" s="88" customFormat="1" ht="19.5" customHeight="1">
      <c r="A1097" s="108" t="s">
        <v>1789</v>
      </c>
      <c r="B1097" s="98"/>
      <c r="C1097" s="98"/>
      <c r="D1097" s="99" t="e">
        <f t="shared" si="16"/>
        <v>#DIV/0!</v>
      </c>
    </row>
    <row r="1098" spans="1:4" s="88" customFormat="1" ht="19.5" customHeight="1">
      <c r="A1098" s="108" t="s">
        <v>1545</v>
      </c>
      <c r="B1098" s="98"/>
      <c r="C1098" s="98"/>
      <c r="D1098" s="99" t="e">
        <f t="shared" si="16"/>
        <v>#DIV/0!</v>
      </c>
    </row>
    <row r="1099" spans="1:4" s="88" customFormat="1" ht="19.5" customHeight="1">
      <c r="A1099" s="108" t="s">
        <v>1790</v>
      </c>
      <c r="B1099" s="98"/>
      <c r="C1099" s="98"/>
      <c r="D1099" s="99" t="e">
        <f t="shared" si="16"/>
        <v>#DIV/0!</v>
      </c>
    </row>
    <row r="1100" spans="1:4" s="88" customFormat="1" ht="19.5" customHeight="1">
      <c r="A1100" s="108" t="s">
        <v>1791</v>
      </c>
      <c r="B1100" s="98"/>
      <c r="C1100" s="98"/>
      <c r="D1100" s="99" t="e">
        <f t="shared" si="16"/>
        <v>#DIV/0!</v>
      </c>
    </row>
    <row r="1101" spans="1:4" s="88" customFormat="1" ht="19.5" customHeight="1">
      <c r="A1101" s="108" t="s">
        <v>458</v>
      </c>
      <c r="B1101" s="98"/>
      <c r="C1101" s="98"/>
      <c r="D1101" s="99" t="e">
        <f t="shared" si="16"/>
        <v>#DIV/0!</v>
      </c>
    </row>
    <row r="1102" spans="1:4" s="88" customFormat="1" ht="19.5" customHeight="1">
      <c r="A1102" s="109" t="s">
        <v>1955</v>
      </c>
      <c r="B1102" s="94">
        <v>3210</v>
      </c>
      <c r="C1102" s="94">
        <f>C1103+C1122+C1141+C1150+C1165</f>
        <v>3200</v>
      </c>
      <c r="D1102" s="96">
        <f t="shared" si="16"/>
        <v>0.9968847352024922</v>
      </c>
    </row>
    <row r="1103" spans="1:4" s="88" customFormat="1" ht="19.5" customHeight="1">
      <c r="A1103" s="108" t="s">
        <v>1956</v>
      </c>
      <c r="B1103" s="98">
        <v>3142</v>
      </c>
      <c r="C1103" s="98">
        <f>SUM(C1104:C1121)</f>
        <v>3126</v>
      </c>
      <c r="D1103" s="99">
        <f t="shared" si="16"/>
        <v>0.9949077021005729</v>
      </c>
    </row>
    <row r="1104" spans="1:4" s="88" customFormat="1" ht="19.5" customHeight="1">
      <c r="A1104" s="108" t="s">
        <v>1530</v>
      </c>
      <c r="B1104" s="98">
        <v>319</v>
      </c>
      <c r="C1104" s="98">
        <v>456</v>
      </c>
      <c r="D1104" s="99">
        <f t="shared" si="16"/>
        <v>1.4294670846394983</v>
      </c>
    </row>
    <row r="1105" spans="1:4" s="88" customFormat="1" ht="19.5" customHeight="1">
      <c r="A1105" s="108" t="s">
        <v>1531</v>
      </c>
      <c r="B1105" s="98"/>
      <c r="C1105" s="98"/>
      <c r="D1105" s="99" t="e">
        <f t="shared" si="16"/>
        <v>#DIV/0!</v>
      </c>
    </row>
    <row r="1106" spans="1:4" s="88" customFormat="1" ht="19.5" customHeight="1">
      <c r="A1106" s="108" t="s">
        <v>1532</v>
      </c>
      <c r="B1106" s="98">
        <v>215</v>
      </c>
      <c r="C1106" s="98"/>
      <c r="D1106" s="99">
        <f t="shared" si="16"/>
        <v>0</v>
      </c>
    </row>
    <row r="1107" spans="1:4" s="88" customFormat="1" ht="19.5" customHeight="1">
      <c r="A1107" s="108" t="s">
        <v>1957</v>
      </c>
      <c r="B1107" s="98">
        <v>150</v>
      </c>
      <c r="C1107" s="98">
        <v>150</v>
      </c>
      <c r="D1107" s="99">
        <f t="shared" si="16"/>
        <v>1</v>
      </c>
    </row>
    <row r="1108" spans="1:4" s="88" customFormat="1" ht="19.5" customHeight="1">
      <c r="A1108" s="108" t="s">
        <v>1795</v>
      </c>
      <c r="B1108" s="98">
        <v>110</v>
      </c>
      <c r="C1108" s="98">
        <v>200</v>
      </c>
      <c r="D1108" s="99">
        <f t="shared" si="16"/>
        <v>1.8181818181818181</v>
      </c>
    </row>
    <row r="1109" spans="1:4" s="88" customFormat="1" ht="19.5" customHeight="1">
      <c r="A1109" s="108" t="s">
        <v>1796</v>
      </c>
      <c r="B1109" s="98">
        <v>148</v>
      </c>
      <c r="C1109" s="98">
        <v>150</v>
      </c>
      <c r="D1109" s="99">
        <f t="shared" si="16"/>
        <v>1.0135135135135136</v>
      </c>
    </row>
    <row r="1110" spans="1:4" s="88" customFormat="1" ht="19.5" customHeight="1">
      <c r="A1110" s="108" t="s">
        <v>1958</v>
      </c>
      <c r="B1110" s="98"/>
      <c r="C1110" s="98"/>
      <c r="D1110" s="99" t="e">
        <f t="shared" si="16"/>
        <v>#DIV/0!</v>
      </c>
    </row>
    <row r="1111" spans="1:4" s="88" customFormat="1" ht="19.5" customHeight="1">
      <c r="A1111" s="108" t="s">
        <v>1959</v>
      </c>
      <c r="B1111" s="98"/>
      <c r="C1111" s="98"/>
      <c r="D1111" s="99" t="e">
        <f t="shared" si="16"/>
        <v>#DIV/0!</v>
      </c>
    </row>
    <row r="1112" spans="1:4" s="88" customFormat="1" ht="19.5" customHeight="1">
      <c r="A1112" s="108" t="s">
        <v>1960</v>
      </c>
      <c r="B1112" s="98">
        <v>80</v>
      </c>
      <c r="C1112" s="98"/>
      <c r="D1112" s="99">
        <f t="shared" si="16"/>
        <v>0</v>
      </c>
    </row>
    <row r="1113" spans="1:4" s="88" customFormat="1" ht="19.5" customHeight="1">
      <c r="A1113" s="108" t="s">
        <v>1800</v>
      </c>
      <c r="B1113" s="98">
        <v>967</v>
      </c>
      <c r="C1113" s="98">
        <v>1120</v>
      </c>
      <c r="D1113" s="99">
        <f t="shared" si="16"/>
        <v>1.1582213029989659</v>
      </c>
    </row>
    <row r="1114" spans="1:4" s="88" customFormat="1" ht="19.5" customHeight="1">
      <c r="A1114" s="108" t="s">
        <v>1802</v>
      </c>
      <c r="B1114" s="98"/>
      <c r="C1114" s="98"/>
      <c r="D1114" s="99" t="e">
        <f t="shared" si="16"/>
        <v>#DIV/0!</v>
      </c>
    </row>
    <row r="1115" spans="1:4" s="88" customFormat="1" ht="19.5" customHeight="1">
      <c r="A1115" s="108" t="s">
        <v>1803</v>
      </c>
      <c r="B1115" s="98"/>
      <c r="C1115" s="98"/>
      <c r="D1115" s="99" t="e">
        <f t="shared" si="16"/>
        <v>#DIV/0!</v>
      </c>
    </row>
    <row r="1116" spans="1:4" s="88" customFormat="1" ht="19.5" customHeight="1">
      <c r="A1116" s="108" t="s">
        <v>1804</v>
      </c>
      <c r="B1116" s="98">
        <v>250</v>
      </c>
      <c r="C1116" s="98">
        <v>110</v>
      </c>
      <c r="D1116" s="99">
        <f t="shared" si="16"/>
        <v>0.44</v>
      </c>
    </row>
    <row r="1117" spans="1:4" s="88" customFormat="1" ht="19.5" customHeight="1">
      <c r="A1117" s="108" t="s">
        <v>1805</v>
      </c>
      <c r="B1117" s="98"/>
      <c r="C1117" s="98"/>
      <c r="D1117" s="99" t="e">
        <f t="shared" si="16"/>
        <v>#DIV/0!</v>
      </c>
    </row>
    <row r="1118" spans="1:4" s="88" customFormat="1" ht="19.5" customHeight="1">
      <c r="A1118" s="108" t="s">
        <v>1806</v>
      </c>
      <c r="B1118" s="98"/>
      <c r="C1118" s="98"/>
      <c r="D1118" s="99" t="e">
        <f t="shared" si="16"/>
        <v>#DIV/0!</v>
      </c>
    </row>
    <row r="1119" spans="1:4" s="88" customFormat="1" ht="19.5" customHeight="1">
      <c r="A1119" s="108" t="s">
        <v>1807</v>
      </c>
      <c r="B1119" s="98"/>
      <c r="C1119" s="98"/>
      <c r="D1119" s="99" t="e">
        <f t="shared" si="16"/>
        <v>#DIV/0!</v>
      </c>
    </row>
    <row r="1120" spans="1:4" s="88" customFormat="1" ht="19.5" customHeight="1">
      <c r="A1120" s="108" t="s">
        <v>1546</v>
      </c>
      <c r="B1120" s="98">
        <v>821</v>
      </c>
      <c r="C1120" s="98">
        <v>940</v>
      </c>
      <c r="D1120" s="99">
        <f t="shared" si="16"/>
        <v>1.1449451887941535</v>
      </c>
    </row>
    <row r="1121" spans="1:4" s="88" customFormat="1" ht="19.5" customHeight="1">
      <c r="A1121" s="108" t="s">
        <v>1961</v>
      </c>
      <c r="B1121" s="98">
        <v>82</v>
      </c>
      <c r="C1121" s="98"/>
      <c r="D1121" s="99">
        <f t="shared" si="16"/>
        <v>0</v>
      </c>
    </row>
    <row r="1122" spans="1:4" s="88" customFormat="1" ht="19.5" customHeight="1">
      <c r="A1122" s="108" t="s">
        <v>1809</v>
      </c>
      <c r="B1122" s="98"/>
      <c r="C1122" s="98">
        <f>SUM(C1123:C1140)</f>
        <v>0</v>
      </c>
      <c r="D1122" s="99" t="e">
        <f t="shared" si="16"/>
        <v>#DIV/0!</v>
      </c>
    </row>
    <row r="1123" spans="1:4" s="88" customFormat="1" ht="19.5" customHeight="1">
      <c r="A1123" s="108" t="s">
        <v>1530</v>
      </c>
      <c r="B1123" s="98"/>
      <c r="C1123" s="98"/>
      <c r="D1123" s="99" t="e">
        <f t="shared" si="16"/>
        <v>#DIV/0!</v>
      </c>
    </row>
    <row r="1124" spans="1:4" s="88" customFormat="1" ht="19.5" customHeight="1">
      <c r="A1124" s="108" t="s">
        <v>1531</v>
      </c>
      <c r="B1124" s="98"/>
      <c r="C1124" s="98"/>
      <c r="D1124" s="99" t="e">
        <f t="shared" si="16"/>
        <v>#DIV/0!</v>
      </c>
    </row>
    <row r="1125" spans="1:4" s="88" customFormat="1" ht="19.5" customHeight="1">
      <c r="A1125" s="108" t="s">
        <v>1532</v>
      </c>
      <c r="B1125" s="98"/>
      <c r="C1125" s="98"/>
      <c r="D1125" s="99" t="e">
        <f t="shared" si="16"/>
        <v>#DIV/0!</v>
      </c>
    </row>
    <row r="1126" spans="1:4" s="88" customFormat="1" ht="19.5" customHeight="1">
      <c r="A1126" s="108" t="s">
        <v>1810</v>
      </c>
      <c r="B1126" s="98"/>
      <c r="C1126" s="98"/>
      <c r="D1126" s="99" t="e">
        <f t="shared" si="16"/>
        <v>#DIV/0!</v>
      </c>
    </row>
    <row r="1127" spans="1:4" s="88" customFormat="1" ht="19.5" customHeight="1">
      <c r="A1127" s="108" t="s">
        <v>1811</v>
      </c>
      <c r="B1127" s="98"/>
      <c r="C1127" s="98"/>
      <c r="D1127" s="99" t="e">
        <f t="shared" si="16"/>
        <v>#DIV/0!</v>
      </c>
    </row>
    <row r="1128" spans="1:4" s="88" customFormat="1" ht="19.5" customHeight="1">
      <c r="A1128" s="108" t="s">
        <v>1812</v>
      </c>
      <c r="B1128" s="98"/>
      <c r="C1128" s="98"/>
      <c r="D1128" s="99" t="e">
        <f t="shared" si="16"/>
        <v>#DIV/0!</v>
      </c>
    </row>
    <row r="1129" spans="1:4" s="88" customFormat="1" ht="19.5" customHeight="1">
      <c r="A1129" s="108" t="s">
        <v>1813</v>
      </c>
      <c r="B1129" s="98"/>
      <c r="C1129" s="98"/>
      <c r="D1129" s="99" t="e">
        <f t="shared" si="16"/>
        <v>#DIV/0!</v>
      </c>
    </row>
    <row r="1130" spans="1:4" s="88" customFormat="1" ht="19.5" customHeight="1">
      <c r="A1130" s="108" t="s">
        <v>1814</v>
      </c>
      <c r="B1130" s="98"/>
      <c r="C1130" s="98"/>
      <c r="D1130" s="99" t="e">
        <f t="shared" si="16"/>
        <v>#DIV/0!</v>
      </c>
    </row>
    <row r="1131" spans="1:4" s="88" customFormat="1" ht="19.5" customHeight="1">
      <c r="A1131" s="108" t="s">
        <v>1815</v>
      </c>
      <c r="B1131" s="98"/>
      <c r="C1131" s="98"/>
      <c r="D1131" s="99" t="e">
        <f t="shared" si="16"/>
        <v>#DIV/0!</v>
      </c>
    </row>
    <row r="1132" spans="1:4" s="88" customFormat="1" ht="19.5" customHeight="1">
      <c r="A1132" s="108" t="s">
        <v>1816</v>
      </c>
      <c r="B1132" s="98"/>
      <c r="C1132" s="98"/>
      <c r="D1132" s="99" t="e">
        <f t="shared" si="16"/>
        <v>#DIV/0!</v>
      </c>
    </row>
    <row r="1133" spans="1:4" s="88" customFormat="1" ht="19.5" customHeight="1">
      <c r="A1133" s="108" t="s">
        <v>1817</v>
      </c>
      <c r="B1133" s="98"/>
      <c r="C1133" s="98"/>
      <c r="D1133" s="99" t="e">
        <f t="shared" si="16"/>
        <v>#DIV/0!</v>
      </c>
    </row>
    <row r="1134" spans="1:4" s="88" customFormat="1" ht="19.5" customHeight="1">
      <c r="A1134" s="108" t="s">
        <v>1818</v>
      </c>
      <c r="B1134" s="98"/>
      <c r="C1134" s="98"/>
      <c r="D1134" s="99" t="e">
        <f t="shared" si="16"/>
        <v>#DIV/0!</v>
      </c>
    </row>
    <row r="1135" spans="1:4" s="88" customFormat="1" ht="19.5" customHeight="1">
      <c r="A1135" s="108" t="s">
        <v>1819</v>
      </c>
      <c r="B1135" s="98"/>
      <c r="C1135" s="98"/>
      <c r="D1135" s="99" t="e">
        <f t="shared" si="16"/>
        <v>#DIV/0!</v>
      </c>
    </row>
    <row r="1136" spans="1:4" s="88" customFormat="1" ht="19.5" customHeight="1">
      <c r="A1136" s="108" t="s">
        <v>1820</v>
      </c>
      <c r="B1136" s="98"/>
      <c r="C1136" s="98"/>
      <c r="D1136" s="99" t="e">
        <f t="shared" si="16"/>
        <v>#DIV/0!</v>
      </c>
    </row>
    <row r="1137" spans="1:4" s="88" customFormat="1" ht="19.5" customHeight="1">
      <c r="A1137" s="108" t="s">
        <v>1821</v>
      </c>
      <c r="B1137" s="98"/>
      <c r="C1137" s="98"/>
      <c r="D1137" s="99" t="e">
        <f t="shared" si="16"/>
        <v>#DIV/0!</v>
      </c>
    </row>
    <row r="1138" spans="1:4" s="88" customFormat="1" ht="19.5" customHeight="1">
      <c r="A1138" s="108" t="s">
        <v>1822</v>
      </c>
      <c r="B1138" s="98"/>
      <c r="C1138" s="98"/>
      <c r="D1138" s="99" t="e">
        <f t="shared" si="16"/>
        <v>#DIV/0!</v>
      </c>
    </row>
    <row r="1139" spans="1:4" s="88" customFormat="1" ht="19.5" customHeight="1">
      <c r="A1139" s="108" t="s">
        <v>1546</v>
      </c>
      <c r="B1139" s="98"/>
      <c r="C1139" s="98"/>
      <c r="D1139" s="99" t="e">
        <f t="shared" si="16"/>
        <v>#DIV/0!</v>
      </c>
    </row>
    <row r="1140" spans="1:4" s="88" customFormat="1" ht="19.5" customHeight="1">
      <c r="A1140" s="108" t="s">
        <v>1823</v>
      </c>
      <c r="B1140" s="98"/>
      <c r="C1140" s="98"/>
      <c r="D1140" s="99" t="e">
        <f t="shared" si="16"/>
        <v>#DIV/0!</v>
      </c>
    </row>
    <row r="1141" spans="1:4" s="88" customFormat="1" ht="19.5" customHeight="1">
      <c r="A1141" s="108" t="s">
        <v>1824</v>
      </c>
      <c r="B1141" s="98"/>
      <c r="C1141" s="98">
        <f>SUM(C1142:C1149)</f>
        <v>0</v>
      </c>
      <c r="D1141" s="99" t="e">
        <f t="shared" si="16"/>
        <v>#DIV/0!</v>
      </c>
    </row>
    <row r="1142" spans="1:4" s="88" customFormat="1" ht="19.5" customHeight="1">
      <c r="A1142" s="108" t="s">
        <v>1530</v>
      </c>
      <c r="B1142" s="98"/>
      <c r="C1142" s="98"/>
      <c r="D1142" s="99" t="e">
        <f t="shared" si="16"/>
        <v>#DIV/0!</v>
      </c>
    </row>
    <row r="1143" spans="1:4" s="88" customFormat="1" ht="19.5" customHeight="1">
      <c r="A1143" s="108" t="s">
        <v>1531</v>
      </c>
      <c r="B1143" s="98"/>
      <c r="C1143" s="98"/>
      <c r="D1143" s="99" t="e">
        <f t="shared" si="16"/>
        <v>#DIV/0!</v>
      </c>
    </row>
    <row r="1144" spans="1:4" s="88" customFormat="1" ht="19.5" customHeight="1">
      <c r="A1144" s="108" t="s">
        <v>1532</v>
      </c>
      <c r="B1144" s="98"/>
      <c r="C1144" s="98"/>
      <c r="D1144" s="99" t="e">
        <f t="shared" si="16"/>
        <v>#DIV/0!</v>
      </c>
    </row>
    <row r="1145" spans="1:4" s="88" customFormat="1" ht="19.5" customHeight="1">
      <c r="A1145" s="108" t="s">
        <v>1825</v>
      </c>
      <c r="B1145" s="98"/>
      <c r="C1145" s="98"/>
      <c r="D1145" s="99" t="e">
        <f t="shared" si="16"/>
        <v>#DIV/0!</v>
      </c>
    </row>
    <row r="1146" spans="1:4" s="88" customFormat="1" ht="19.5" customHeight="1">
      <c r="A1146" s="108" t="s">
        <v>1826</v>
      </c>
      <c r="B1146" s="98"/>
      <c r="C1146" s="98"/>
      <c r="D1146" s="99" t="e">
        <f t="shared" si="16"/>
        <v>#DIV/0!</v>
      </c>
    </row>
    <row r="1147" spans="1:4" s="88" customFormat="1" ht="19.5" customHeight="1">
      <c r="A1147" s="108" t="s">
        <v>1827</v>
      </c>
      <c r="B1147" s="98"/>
      <c r="C1147" s="98"/>
      <c r="D1147" s="99" t="e">
        <f t="shared" si="16"/>
        <v>#DIV/0!</v>
      </c>
    </row>
    <row r="1148" spans="1:4" s="88" customFormat="1" ht="19.5" customHeight="1">
      <c r="A1148" s="108" t="s">
        <v>1546</v>
      </c>
      <c r="B1148" s="98"/>
      <c r="C1148" s="98"/>
      <c r="D1148" s="99" t="e">
        <f t="shared" si="16"/>
        <v>#DIV/0!</v>
      </c>
    </row>
    <row r="1149" spans="1:4" s="88" customFormat="1" ht="19.5" customHeight="1">
      <c r="A1149" s="108" t="s">
        <v>1828</v>
      </c>
      <c r="B1149" s="98"/>
      <c r="C1149" s="98"/>
      <c r="D1149" s="99" t="e">
        <f t="shared" si="16"/>
        <v>#DIV/0!</v>
      </c>
    </row>
    <row r="1150" spans="1:4" s="88" customFormat="1" ht="19.5" customHeight="1">
      <c r="A1150" s="108" t="s">
        <v>1839</v>
      </c>
      <c r="B1150" s="98">
        <v>68</v>
      </c>
      <c r="C1150" s="98">
        <f>SUM(C1151:C1164)</f>
        <v>74</v>
      </c>
      <c r="D1150" s="99">
        <f t="shared" si="16"/>
        <v>1.088235294117647</v>
      </c>
    </row>
    <row r="1151" spans="1:4" s="88" customFormat="1" ht="19.5" customHeight="1">
      <c r="A1151" s="108" t="s">
        <v>1530</v>
      </c>
      <c r="B1151" s="98">
        <v>46</v>
      </c>
      <c r="C1151" s="98"/>
      <c r="D1151" s="99">
        <f t="shared" si="16"/>
        <v>0</v>
      </c>
    </row>
    <row r="1152" spans="1:4" s="88" customFormat="1" ht="19.5" customHeight="1">
      <c r="A1152" s="108" t="s">
        <v>1531</v>
      </c>
      <c r="B1152" s="98"/>
      <c r="C1152" s="98"/>
      <c r="D1152" s="99" t="e">
        <f t="shared" si="16"/>
        <v>#DIV/0!</v>
      </c>
    </row>
    <row r="1153" spans="1:4" s="88" customFormat="1" ht="19.5" customHeight="1">
      <c r="A1153" s="108" t="s">
        <v>1532</v>
      </c>
      <c r="B1153" s="98"/>
      <c r="C1153" s="98"/>
      <c r="D1153" s="99" t="e">
        <f t="shared" si="16"/>
        <v>#DIV/0!</v>
      </c>
    </row>
    <row r="1154" spans="1:4" s="88" customFormat="1" ht="19.5" customHeight="1">
      <c r="A1154" s="108" t="s">
        <v>1840</v>
      </c>
      <c r="B1154" s="98">
        <v>22</v>
      </c>
      <c r="C1154" s="98">
        <v>24</v>
      </c>
      <c r="D1154" s="99">
        <f t="shared" si="16"/>
        <v>1.0909090909090908</v>
      </c>
    </row>
    <row r="1155" spans="1:4" s="88" customFormat="1" ht="19.5" customHeight="1">
      <c r="A1155" s="108" t="s">
        <v>1841</v>
      </c>
      <c r="B1155" s="98"/>
      <c r="C1155" s="98"/>
      <c r="D1155" s="99" t="e">
        <f t="shared" si="16"/>
        <v>#DIV/0!</v>
      </c>
    </row>
    <row r="1156" spans="1:4" s="88" customFormat="1" ht="19.5" customHeight="1">
      <c r="A1156" s="108" t="s">
        <v>1842</v>
      </c>
      <c r="B1156" s="98"/>
      <c r="C1156" s="98"/>
      <c r="D1156" s="99" t="e">
        <f t="shared" si="16"/>
        <v>#DIV/0!</v>
      </c>
    </row>
    <row r="1157" spans="1:4" s="88" customFormat="1" ht="19.5" customHeight="1">
      <c r="A1157" s="108" t="s">
        <v>1843</v>
      </c>
      <c r="B1157" s="98"/>
      <c r="C1157" s="98"/>
      <c r="D1157" s="99" t="e">
        <f aca="true" t="shared" si="17" ref="D1157:D1220">C1157/B1157</f>
        <v>#DIV/0!</v>
      </c>
    </row>
    <row r="1158" spans="1:4" s="88" customFormat="1" ht="19.5" customHeight="1">
      <c r="A1158" s="108" t="s">
        <v>1844</v>
      </c>
      <c r="B1158" s="98"/>
      <c r="C1158" s="98">
        <v>50</v>
      </c>
      <c r="D1158" s="99" t="e">
        <f t="shared" si="17"/>
        <v>#DIV/0!</v>
      </c>
    </row>
    <row r="1159" spans="1:4" s="88" customFormat="1" ht="19.5" customHeight="1">
      <c r="A1159" s="108" t="s">
        <v>1845</v>
      </c>
      <c r="B1159" s="98"/>
      <c r="C1159" s="98"/>
      <c r="D1159" s="99" t="e">
        <f t="shared" si="17"/>
        <v>#DIV/0!</v>
      </c>
    </row>
    <row r="1160" spans="1:4" s="88" customFormat="1" ht="19.5" customHeight="1">
      <c r="A1160" s="108" t="s">
        <v>1846</v>
      </c>
      <c r="B1160" s="98"/>
      <c r="C1160" s="98"/>
      <c r="D1160" s="99" t="e">
        <f t="shared" si="17"/>
        <v>#DIV/0!</v>
      </c>
    </row>
    <row r="1161" spans="1:4" s="88" customFormat="1" ht="19.5" customHeight="1">
      <c r="A1161" s="108" t="s">
        <v>1847</v>
      </c>
      <c r="B1161" s="98"/>
      <c r="C1161" s="98"/>
      <c r="D1161" s="99" t="e">
        <f t="shared" si="17"/>
        <v>#DIV/0!</v>
      </c>
    </row>
    <row r="1162" spans="1:4" s="88" customFormat="1" ht="19.5" customHeight="1">
      <c r="A1162" s="108" t="s">
        <v>1848</v>
      </c>
      <c r="B1162" s="98"/>
      <c r="C1162" s="98"/>
      <c r="D1162" s="99" t="e">
        <f t="shared" si="17"/>
        <v>#DIV/0!</v>
      </c>
    </row>
    <row r="1163" spans="1:4" s="88" customFormat="1" ht="19.5" customHeight="1">
      <c r="A1163" s="108" t="s">
        <v>1849</v>
      </c>
      <c r="B1163" s="98"/>
      <c r="C1163" s="98"/>
      <c r="D1163" s="99" t="e">
        <f t="shared" si="17"/>
        <v>#DIV/0!</v>
      </c>
    </row>
    <row r="1164" spans="1:4" s="88" customFormat="1" ht="19.5" customHeight="1">
      <c r="A1164" s="108" t="s">
        <v>1850</v>
      </c>
      <c r="B1164" s="98"/>
      <c r="C1164" s="98"/>
      <c r="D1164" s="99" t="e">
        <f t="shared" si="17"/>
        <v>#DIV/0!</v>
      </c>
    </row>
    <row r="1165" spans="1:4" s="88" customFormat="1" ht="19.5" customHeight="1">
      <c r="A1165" s="108" t="s">
        <v>1230</v>
      </c>
      <c r="B1165" s="98"/>
      <c r="C1165" s="98"/>
      <c r="D1165" s="99" t="e">
        <f t="shared" si="17"/>
        <v>#DIV/0!</v>
      </c>
    </row>
    <row r="1166" spans="1:4" s="88" customFormat="1" ht="19.5" customHeight="1">
      <c r="A1166" s="109" t="s">
        <v>1852</v>
      </c>
      <c r="B1166" s="94">
        <v>8592</v>
      </c>
      <c r="C1166" s="94">
        <f>C1167+C1176+C1180</f>
        <v>8600</v>
      </c>
      <c r="D1166" s="96">
        <f t="shared" si="17"/>
        <v>1.000931098696462</v>
      </c>
    </row>
    <row r="1167" spans="1:4" s="88" customFormat="1" ht="19.5" customHeight="1">
      <c r="A1167" s="108" t="s">
        <v>1853</v>
      </c>
      <c r="B1167" s="98">
        <v>2065</v>
      </c>
      <c r="C1167" s="98">
        <f>SUM(C1168:C1175)</f>
        <v>1900</v>
      </c>
      <c r="D1167" s="99">
        <f t="shared" si="17"/>
        <v>0.9200968523002422</v>
      </c>
    </row>
    <row r="1168" spans="1:4" s="88" customFormat="1" ht="19.5" customHeight="1">
      <c r="A1168" s="108" t="s">
        <v>1854</v>
      </c>
      <c r="B1168" s="98"/>
      <c r="C1168" s="98">
        <v>32</v>
      </c>
      <c r="D1168" s="99" t="e">
        <f t="shared" si="17"/>
        <v>#DIV/0!</v>
      </c>
    </row>
    <row r="1169" spans="1:4" s="88" customFormat="1" ht="19.5" customHeight="1">
      <c r="A1169" s="108" t="s">
        <v>1855</v>
      </c>
      <c r="B1169" s="98"/>
      <c r="C1169" s="98"/>
      <c r="D1169" s="99" t="e">
        <f t="shared" si="17"/>
        <v>#DIV/0!</v>
      </c>
    </row>
    <row r="1170" spans="1:4" s="88" customFormat="1" ht="19.5" customHeight="1">
      <c r="A1170" s="108" t="s">
        <v>1856</v>
      </c>
      <c r="B1170" s="98"/>
      <c r="C1170" s="98"/>
      <c r="D1170" s="99" t="e">
        <f t="shared" si="17"/>
        <v>#DIV/0!</v>
      </c>
    </row>
    <row r="1171" spans="1:4" s="88" customFormat="1" ht="19.5" customHeight="1">
      <c r="A1171" s="108" t="s">
        <v>1857</v>
      </c>
      <c r="B1171" s="98"/>
      <c r="C1171" s="98"/>
      <c r="D1171" s="99" t="e">
        <f t="shared" si="17"/>
        <v>#DIV/0!</v>
      </c>
    </row>
    <row r="1172" spans="1:4" s="88" customFormat="1" ht="19.5" customHeight="1">
      <c r="A1172" s="108" t="s">
        <v>1858</v>
      </c>
      <c r="B1172" s="98">
        <v>439</v>
      </c>
      <c r="C1172" s="98">
        <v>450</v>
      </c>
      <c r="D1172" s="99">
        <f t="shared" si="17"/>
        <v>1.0250569476082005</v>
      </c>
    </row>
    <row r="1173" spans="1:4" s="88" customFormat="1" ht="19.5" customHeight="1">
      <c r="A1173" s="108" t="s">
        <v>1859</v>
      </c>
      <c r="B1173" s="98">
        <v>200</v>
      </c>
      <c r="C1173" s="98">
        <v>200</v>
      </c>
      <c r="D1173" s="99">
        <f t="shared" si="17"/>
        <v>1</v>
      </c>
    </row>
    <row r="1174" spans="1:4" s="88" customFormat="1" ht="19.5" customHeight="1">
      <c r="A1174" s="108" t="s">
        <v>1860</v>
      </c>
      <c r="B1174" s="98">
        <v>484</v>
      </c>
      <c r="C1174" s="98">
        <v>518</v>
      </c>
      <c r="D1174" s="99">
        <f t="shared" si="17"/>
        <v>1.0702479338842976</v>
      </c>
    </row>
    <row r="1175" spans="1:4" s="88" customFormat="1" ht="19.5" customHeight="1">
      <c r="A1175" s="108" t="s">
        <v>1861</v>
      </c>
      <c r="B1175" s="98">
        <v>942</v>
      </c>
      <c r="C1175" s="98">
        <v>700</v>
      </c>
      <c r="D1175" s="99">
        <f t="shared" si="17"/>
        <v>0.7430997876857749</v>
      </c>
    </row>
    <row r="1176" spans="1:4" s="88" customFormat="1" ht="19.5" customHeight="1">
      <c r="A1176" s="108" t="s">
        <v>1862</v>
      </c>
      <c r="B1176" s="98">
        <v>6527</v>
      </c>
      <c r="C1176" s="98">
        <f>SUM(C1177:C1179)</f>
        <v>6700</v>
      </c>
      <c r="D1176" s="99">
        <f t="shared" si="17"/>
        <v>1.0265052857361727</v>
      </c>
    </row>
    <row r="1177" spans="1:4" s="88" customFormat="1" ht="19.5" customHeight="1">
      <c r="A1177" s="108" t="s">
        <v>1863</v>
      </c>
      <c r="B1177" s="98">
        <v>6527</v>
      </c>
      <c r="C1177" s="98">
        <v>6700</v>
      </c>
      <c r="D1177" s="99">
        <f t="shared" si="17"/>
        <v>1.0265052857361727</v>
      </c>
    </row>
    <row r="1178" spans="1:4" s="88" customFormat="1" ht="19.5" customHeight="1">
      <c r="A1178" s="108" t="s">
        <v>1864</v>
      </c>
      <c r="B1178" s="98"/>
      <c r="C1178" s="98"/>
      <c r="D1178" s="99" t="e">
        <f t="shared" si="17"/>
        <v>#DIV/0!</v>
      </c>
    </row>
    <row r="1179" spans="1:4" s="88" customFormat="1" ht="19.5" customHeight="1">
      <c r="A1179" s="108" t="s">
        <v>1865</v>
      </c>
      <c r="B1179" s="98"/>
      <c r="C1179" s="98"/>
      <c r="D1179" s="99" t="e">
        <f t="shared" si="17"/>
        <v>#DIV/0!</v>
      </c>
    </row>
    <row r="1180" spans="1:4" s="88" customFormat="1" ht="19.5" customHeight="1">
      <c r="A1180" s="108" t="s">
        <v>1866</v>
      </c>
      <c r="B1180" s="98"/>
      <c r="C1180" s="98">
        <f>SUM(C1181:C1183)</f>
        <v>0</v>
      </c>
      <c r="D1180" s="99" t="e">
        <f t="shared" si="17"/>
        <v>#DIV/0!</v>
      </c>
    </row>
    <row r="1181" spans="1:4" s="88" customFormat="1" ht="19.5" customHeight="1">
      <c r="A1181" s="108" t="s">
        <v>1867</v>
      </c>
      <c r="B1181" s="98"/>
      <c r="C1181" s="98"/>
      <c r="D1181" s="99" t="e">
        <f t="shared" si="17"/>
        <v>#DIV/0!</v>
      </c>
    </row>
    <row r="1182" spans="1:4" s="88" customFormat="1" ht="19.5" customHeight="1">
      <c r="A1182" s="108" t="s">
        <v>1868</v>
      </c>
      <c r="B1182" s="98"/>
      <c r="C1182" s="98"/>
      <c r="D1182" s="99" t="e">
        <f t="shared" si="17"/>
        <v>#DIV/0!</v>
      </c>
    </row>
    <row r="1183" spans="1:4" s="88" customFormat="1" ht="19.5" customHeight="1">
      <c r="A1183" s="108" t="s">
        <v>1869</v>
      </c>
      <c r="B1183" s="98"/>
      <c r="C1183" s="98"/>
      <c r="D1183" s="99" t="e">
        <f t="shared" si="17"/>
        <v>#DIV/0!</v>
      </c>
    </row>
    <row r="1184" spans="1:4" s="88" customFormat="1" ht="19.5" customHeight="1">
      <c r="A1184" s="109" t="s">
        <v>1870</v>
      </c>
      <c r="B1184" s="94">
        <v>385</v>
      </c>
      <c r="C1184" s="94">
        <f>C1185+C1200+C1214+C1219+C1225</f>
        <v>390</v>
      </c>
      <c r="D1184" s="96">
        <f t="shared" si="17"/>
        <v>1.0129870129870129</v>
      </c>
    </row>
    <row r="1185" spans="1:4" s="88" customFormat="1" ht="19.5" customHeight="1">
      <c r="A1185" s="108" t="s">
        <v>1871</v>
      </c>
      <c r="B1185" s="98">
        <v>284</v>
      </c>
      <c r="C1185" s="98">
        <f>SUM(C1186:C1199)</f>
        <v>284</v>
      </c>
      <c r="D1185" s="99">
        <f t="shared" si="17"/>
        <v>1</v>
      </c>
    </row>
    <row r="1186" spans="1:4" s="88" customFormat="1" ht="19.5" customHeight="1">
      <c r="A1186" s="108" t="s">
        <v>1530</v>
      </c>
      <c r="B1186" s="98">
        <v>181</v>
      </c>
      <c r="C1186" s="98">
        <v>174</v>
      </c>
      <c r="D1186" s="99">
        <f t="shared" si="17"/>
        <v>0.9613259668508287</v>
      </c>
    </row>
    <row r="1187" spans="1:4" s="88" customFormat="1" ht="19.5" customHeight="1">
      <c r="A1187" s="108" t="s">
        <v>1531</v>
      </c>
      <c r="B1187" s="98"/>
      <c r="C1187" s="98"/>
      <c r="D1187" s="99" t="e">
        <f t="shared" si="17"/>
        <v>#DIV/0!</v>
      </c>
    </row>
    <row r="1188" spans="1:4" s="88" customFormat="1" ht="19.5" customHeight="1">
      <c r="A1188" s="108" t="s">
        <v>1532</v>
      </c>
      <c r="B1188" s="98"/>
      <c r="C1188" s="98"/>
      <c r="D1188" s="99" t="e">
        <f t="shared" si="17"/>
        <v>#DIV/0!</v>
      </c>
    </row>
    <row r="1189" spans="1:4" s="88" customFormat="1" ht="19.5" customHeight="1">
      <c r="A1189" s="108" t="s">
        <v>1872</v>
      </c>
      <c r="B1189" s="98"/>
      <c r="C1189" s="98"/>
      <c r="D1189" s="99" t="e">
        <f t="shared" si="17"/>
        <v>#DIV/0!</v>
      </c>
    </row>
    <row r="1190" spans="1:4" s="88" customFormat="1" ht="19.5" customHeight="1">
      <c r="A1190" s="108" t="s">
        <v>1873</v>
      </c>
      <c r="B1190" s="98"/>
      <c r="C1190" s="98"/>
      <c r="D1190" s="99" t="e">
        <f t="shared" si="17"/>
        <v>#DIV/0!</v>
      </c>
    </row>
    <row r="1191" spans="1:4" s="88" customFormat="1" ht="19.5" customHeight="1">
      <c r="A1191" s="108" t="s">
        <v>1874</v>
      </c>
      <c r="B1191" s="98"/>
      <c r="C1191" s="98"/>
      <c r="D1191" s="99" t="e">
        <f t="shared" si="17"/>
        <v>#DIV/0!</v>
      </c>
    </row>
    <row r="1192" spans="1:4" s="88" customFormat="1" ht="19.5" customHeight="1">
      <c r="A1192" s="108" t="s">
        <v>1875</v>
      </c>
      <c r="B1192" s="98"/>
      <c r="C1192" s="98"/>
      <c r="D1192" s="99" t="e">
        <f t="shared" si="17"/>
        <v>#DIV/0!</v>
      </c>
    </row>
    <row r="1193" spans="1:4" s="88" customFormat="1" ht="19.5" customHeight="1">
      <c r="A1193" s="108" t="s">
        <v>1876</v>
      </c>
      <c r="B1193" s="98">
        <v>103</v>
      </c>
      <c r="C1193" s="98">
        <v>110</v>
      </c>
      <c r="D1193" s="99">
        <f t="shared" si="17"/>
        <v>1.0679611650485437</v>
      </c>
    </row>
    <row r="1194" spans="1:4" s="88" customFormat="1" ht="19.5" customHeight="1">
      <c r="A1194" s="108" t="s">
        <v>1877</v>
      </c>
      <c r="B1194" s="98"/>
      <c r="C1194" s="98"/>
      <c r="D1194" s="99" t="e">
        <f t="shared" si="17"/>
        <v>#DIV/0!</v>
      </c>
    </row>
    <row r="1195" spans="1:4" s="88" customFormat="1" ht="19.5" customHeight="1">
      <c r="A1195" s="108" t="s">
        <v>1878</v>
      </c>
      <c r="B1195" s="98"/>
      <c r="C1195" s="98"/>
      <c r="D1195" s="99" t="e">
        <f t="shared" si="17"/>
        <v>#DIV/0!</v>
      </c>
    </row>
    <row r="1196" spans="1:4" s="88" customFormat="1" ht="19.5" customHeight="1">
      <c r="A1196" s="108" t="s">
        <v>1879</v>
      </c>
      <c r="B1196" s="98"/>
      <c r="C1196" s="98"/>
      <c r="D1196" s="99" t="e">
        <f t="shared" si="17"/>
        <v>#DIV/0!</v>
      </c>
    </row>
    <row r="1197" spans="1:4" s="88" customFormat="1" ht="19.5" customHeight="1">
      <c r="A1197" s="108" t="s">
        <v>1880</v>
      </c>
      <c r="B1197" s="98"/>
      <c r="C1197" s="98"/>
      <c r="D1197" s="99" t="e">
        <f t="shared" si="17"/>
        <v>#DIV/0!</v>
      </c>
    </row>
    <row r="1198" spans="1:4" s="88" customFormat="1" ht="19.5" customHeight="1">
      <c r="A1198" s="108" t="s">
        <v>1546</v>
      </c>
      <c r="B1198" s="98"/>
      <c r="C1198" s="98"/>
      <c r="D1198" s="99" t="e">
        <f t="shared" si="17"/>
        <v>#DIV/0!</v>
      </c>
    </row>
    <row r="1199" spans="1:4" s="88" customFormat="1" ht="19.5" customHeight="1">
      <c r="A1199" s="108" t="s">
        <v>1881</v>
      </c>
      <c r="B1199" s="98"/>
      <c r="C1199" s="98"/>
      <c r="D1199" s="99" t="e">
        <f t="shared" si="17"/>
        <v>#DIV/0!</v>
      </c>
    </row>
    <row r="1200" spans="1:4" s="88" customFormat="1" ht="19.5" customHeight="1">
      <c r="A1200" s="108" t="s">
        <v>1882</v>
      </c>
      <c r="B1200" s="98"/>
      <c r="C1200" s="98">
        <f>SUM(C1201:C1213)</f>
        <v>0</v>
      </c>
      <c r="D1200" s="99" t="e">
        <f t="shared" si="17"/>
        <v>#DIV/0!</v>
      </c>
    </row>
    <row r="1201" spans="1:4" s="88" customFormat="1" ht="19.5" customHeight="1">
      <c r="A1201" s="108" t="s">
        <v>1530</v>
      </c>
      <c r="B1201" s="98"/>
      <c r="C1201" s="98"/>
      <c r="D1201" s="99" t="e">
        <f t="shared" si="17"/>
        <v>#DIV/0!</v>
      </c>
    </row>
    <row r="1202" spans="1:4" s="88" customFormat="1" ht="19.5" customHeight="1">
      <c r="A1202" s="108" t="s">
        <v>1531</v>
      </c>
      <c r="B1202" s="98"/>
      <c r="C1202" s="98"/>
      <c r="D1202" s="99" t="e">
        <f t="shared" si="17"/>
        <v>#DIV/0!</v>
      </c>
    </row>
    <row r="1203" spans="1:4" s="88" customFormat="1" ht="19.5" customHeight="1">
      <c r="A1203" s="108" t="s">
        <v>1532</v>
      </c>
      <c r="B1203" s="98"/>
      <c r="C1203" s="98"/>
      <c r="D1203" s="99" t="e">
        <f t="shared" si="17"/>
        <v>#DIV/0!</v>
      </c>
    </row>
    <row r="1204" spans="1:4" s="88" customFormat="1" ht="19.5" customHeight="1">
      <c r="A1204" s="108" t="s">
        <v>1883</v>
      </c>
      <c r="B1204" s="98"/>
      <c r="C1204" s="98"/>
      <c r="D1204" s="99" t="e">
        <f t="shared" si="17"/>
        <v>#DIV/0!</v>
      </c>
    </row>
    <row r="1205" spans="1:4" s="88" customFormat="1" ht="19.5" customHeight="1">
      <c r="A1205" s="108" t="s">
        <v>1884</v>
      </c>
      <c r="B1205" s="98"/>
      <c r="C1205" s="98"/>
      <c r="D1205" s="99" t="e">
        <f t="shared" si="17"/>
        <v>#DIV/0!</v>
      </c>
    </row>
    <row r="1206" spans="1:4" s="88" customFormat="1" ht="19.5" customHeight="1">
      <c r="A1206" s="108" t="s">
        <v>1885</v>
      </c>
      <c r="B1206" s="98"/>
      <c r="C1206" s="98"/>
      <c r="D1206" s="99" t="e">
        <f t="shared" si="17"/>
        <v>#DIV/0!</v>
      </c>
    </row>
    <row r="1207" spans="1:4" s="88" customFormat="1" ht="19.5" customHeight="1">
      <c r="A1207" s="108" t="s">
        <v>1886</v>
      </c>
      <c r="B1207" s="98"/>
      <c r="C1207" s="98"/>
      <c r="D1207" s="99" t="e">
        <f t="shared" si="17"/>
        <v>#DIV/0!</v>
      </c>
    </row>
    <row r="1208" spans="1:4" s="88" customFormat="1" ht="19.5" customHeight="1">
      <c r="A1208" s="108" t="s">
        <v>1887</v>
      </c>
      <c r="B1208" s="98"/>
      <c r="C1208" s="98"/>
      <c r="D1208" s="99" t="e">
        <f t="shared" si="17"/>
        <v>#DIV/0!</v>
      </c>
    </row>
    <row r="1209" spans="1:4" s="88" customFormat="1" ht="19.5" customHeight="1">
      <c r="A1209" s="108" t="s">
        <v>1888</v>
      </c>
      <c r="B1209" s="98"/>
      <c r="C1209" s="98"/>
      <c r="D1209" s="99" t="e">
        <f t="shared" si="17"/>
        <v>#DIV/0!</v>
      </c>
    </row>
    <row r="1210" spans="1:4" s="88" customFormat="1" ht="19.5" customHeight="1">
      <c r="A1210" s="108" t="s">
        <v>1889</v>
      </c>
      <c r="B1210" s="98"/>
      <c r="C1210" s="98"/>
      <c r="D1210" s="99" t="e">
        <f t="shared" si="17"/>
        <v>#DIV/0!</v>
      </c>
    </row>
    <row r="1211" spans="1:4" s="88" customFormat="1" ht="19.5" customHeight="1">
      <c r="A1211" s="108" t="s">
        <v>1890</v>
      </c>
      <c r="B1211" s="98"/>
      <c r="C1211" s="98"/>
      <c r="D1211" s="99" t="e">
        <f t="shared" si="17"/>
        <v>#DIV/0!</v>
      </c>
    </row>
    <row r="1212" spans="1:4" s="88" customFormat="1" ht="19.5" customHeight="1">
      <c r="A1212" s="108" t="s">
        <v>1546</v>
      </c>
      <c r="B1212" s="98"/>
      <c r="C1212" s="98"/>
      <c r="D1212" s="99" t="e">
        <f t="shared" si="17"/>
        <v>#DIV/0!</v>
      </c>
    </row>
    <row r="1213" spans="1:4" s="88" customFormat="1" ht="19.5" customHeight="1">
      <c r="A1213" s="108" t="s">
        <v>1891</v>
      </c>
      <c r="B1213" s="98"/>
      <c r="C1213" s="98"/>
      <c r="D1213" s="99" t="e">
        <f t="shared" si="17"/>
        <v>#DIV/0!</v>
      </c>
    </row>
    <row r="1214" spans="1:4" s="88" customFormat="1" ht="19.5" customHeight="1">
      <c r="A1214" s="108" t="s">
        <v>1892</v>
      </c>
      <c r="B1214" s="98"/>
      <c r="C1214" s="98">
        <f>SUM(C1215:C1218)</f>
        <v>0</v>
      </c>
      <c r="D1214" s="99" t="e">
        <f t="shared" si="17"/>
        <v>#DIV/0!</v>
      </c>
    </row>
    <row r="1215" spans="1:4" s="88" customFormat="1" ht="19.5" customHeight="1">
      <c r="A1215" s="108" t="s">
        <v>1962</v>
      </c>
      <c r="B1215" s="98"/>
      <c r="C1215" s="98"/>
      <c r="D1215" s="99" t="e">
        <f t="shared" si="17"/>
        <v>#DIV/0!</v>
      </c>
    </row>
    <row r="1216" spans="1:4" s="88" customFormat="1" ht="19.5" customHeight="1">
      <c r="A1216" s="108" t="s">
        <v>1894</v>
      </c>
      <c r="B1216" s="98"/>
      <c r="C1216" s="98"/>
      <c r="D1216" s="99" t="e">
        <f t="shared" si="17"/>
        <v>#DIV/0!</v>
      </c>
    </row>
    <row r="1217" spans="1:4" s="88" customFormat="1" ht="19.5" customHeight="1">
      <c r="A1217" s="108" t="s">
        <v>1895</v>
      </c>
      <c r="B1217" s="98"/>
      <c r="C1217" s="98"/>
      <c r="D1217" s="99" t="e">
        <f t="shared" si="17"/>
        <v>#DIV/0!</v>
      </c>
    </row>
    <row r="1218" spans="1:4" s="88" customFormat="1" ht="19.5" customHeight="1">
      <c r="A1218" s="108" t="s">
        <v>1963</v>
      </c>
      <c r="B1218" s="98"/>
      <c r="C1218" s="98"/>
      <c r="D1218" s="99" t="e">
        <f t="shared" si="17"/>
        <v>#DIV/0!</v>
      </c>
    </row>
    <row r="1219" spans="1:4" s="88" customFormat="1" ht="19.5" customHeight="1">
      <c r="A1219" s="108" t="s">
        <v>1897</v>
      </c>
      <c r="B1219" s="98">
        <v>69</v>
      </c>
      <c r="C1219" s="98">
        <f>SUM(C1220:C1224)</f>
        <v>20</v>
      </c>
      <c r="D1219" s="99">
        <f t="shared" si="17"/>
        <v>0.2898550724637681</v>
      </c>
    </row>
    <row r="1220" spans="1:4" s="88" customFormat="1" ht="19.5" customHeight="1">
      <c r="A1220" s="108" t="s">
        <v>1898</v>
      </c>
      <c r="B1220" s="98"/>
      <c r="C1220" s="98">
        <v>20</v>
      </c>
      <c r="D1220" s="99" t="e">
        <f t="shared" si="17"/>
        <v>#DIV/0!</v>
      </c>
    </row>
    <row r="1221" spans="1:4" s="88" customFormat="1" ht="19.5" customHeight="1">
      <c r="A1221" s="108" t="s">
        <v>1899</v>
      </c>
      <c r="B1221" s="98"/>
      <c r="C1221" s="98"/>
      <c r="D1221" s="99" t="e">
        <f aca="true" t="shared" si="18" ref="D1221:D1284">C1221/B1221</f>
        <v>#DIV/0!</v>
      </c>
    </row>
    <row r="1222" spans="1:4" s="88" customFormat="1" ht="19.5" customHeight="1">
      <c r="A1222" s="108" t="s">
        <v>1900</v>
      </c>
      <c r="B1222" s="98">
        <v>69</v>
      </c>
      <c r="C1222" s="98"/>
      <c r="D1222" s="99">
        <f t="shared" si="18"/>
        <v>0</v>
      </c>
    </row>
    <row r="1223" spans="1:4" s="88" customFormat="1" ht="19.5" customHeight="1">
      <c r="A1223" s="108" t="s">
        <v>1901</v>
      </c>
      <c r="B1223" s="98"/>
      <c r="C1223" s="98"/>
      <c r="D1223" s="99" t="e">
        <f t="shared" si="18"/>
        <v>#DIV/0!</v>
      </c>
    </row>
    <row r="1224" spans="1:4" s="88" customFormat="1" ht="19.5" customHeight="1">
      <c r="A1224" s="108" t="s">
        <v>1902</v>
      </c>
      <c r="B1224" s="98"/>
      <c r="C1224" s="98"/>
      <c r="D1224" s="99" t="e">
        <f t="shared" si="18"/>
        <v>#DIV/0!</v>
      </c>
    </row>
    <row r="1225" spans="1:4" s="88" customFormat="1" ht="19.5" customHeight="1">
      <c r="A1225" s="108" t="s">
        <v>1903</v>
      </c>
      <c r="B1225" s="98">
        <v>32</v>
      </c>
      <c r="C1225" s="98">
        <f>SUM(C1226:C1236)</f>
        <v>86</v>
      </c>
      <c r="D1225" s="99">
        <f t="shared" si="18"/>
        <v>2.6875</v>
      </c>
    </row>
    <row r="1226" spans="1:4" s="88" customFormat="1" ht="19.5" customHeight="1">
      <c r="A1226" s="108" t="s">
        <v>1904</v>
      </c>
      <c r="B1226" s="98"/>
      <c r="C1226" s="98"/>
      <c r="D1226" s="99" t="e">
        <f t="shared" si="18"/>
        <v>#DIV/0!</v>
      </c>
    </row>
    <row r="1227" spans="1:4" s="88" customFormat="1" ht="19.5" customHeight="1">
      <c r="A1227" s="108" t="s">
        <v>1905</v>
      </c>
      <c r="B1227" s="98"/>
      <c r="C1227" s="98"/>
      <c r="D1227" s="99" t="e">
        <f t="shared" si="18"/>
        <v>#DIV/0!</v>
      </c>
    </row>
    <row r="1228" spans="1:4" s="88" customFormat="1" ht="19.5" customHeight="1">
      <c r="A1228" s="108" t="s">
        <v>1906</v>
      </c>
      <c r="B1228" s="98"/>
      <c r="C1228" s="98"/>
      <c r="D1228" s="99" t="e">
        <f t="shared" si="18"/>
        <v>#DIV/0!</v>
      </c>
    </row>
    <row r="1229" spans="1:4" s="88" customFormat="1" ht="19.5" customHeight="1">
      <c r="A1229" s="108" t="s">
        <v>1907</v>
      </c>
      <c r="B1229" s="98"/>
      <c r="C1229" s="98">
        <v>26</v>
      </c>
      <c r="D1229" s="99" t="e">
        <f t="shared" si="18"/>
        <v>#DIV/0!</v>
      </c>
    </row>
    <row r="1230" spans="1:4" s="88" customFormat="1" ht="19.5" customHeight="1">
      <c r="A1230" s="108" t="s">
        <v>1908</v>
      </c>
      <c r="B1230" s="98"/>
      <c r="C1230" s="98"/>
      <c r="D1230" s="99" t="e">
        <f t="shared" si="18"/>
        <v>#DIV/0!</v>
      </c>
    </row>
    <row r="1231" spans="1:4" s="88" customFormat="1" ht="19.5" customHeight="1">
      <c r="A1231" s="108" t="s">
        <v>1909</v>
      </c>
      <c r="B1231" s="98"/>
      <c r="C1231" s="98"/>
      <c r="D1231" s="99" t="e">
        <f t="shared" si="18"/>
        <v>#DIV/0!</v>
      </c>
    </row>
    <row r="1232" spans="1:4" s="88" customFormat="1" ht="19.5" customHeight="1">
      <c r="A1232" s="108" t="s">
        <v>1910</v>
      </c>
      <c r="B1232" s="98"/>
      <c r="C1232" s="98"/>
      <c r="D1232" s="99" t="e">
        <f t="shared" si="18"/>
        <v>#DIV/0!</v>
      </c>
    </row>
    <row r="1233" spans="1:4" s="88" customFormat="1" ht="19.5" customHeight="1">
      <c r="A1233" s="108" t="s">
        <v>1911</v>
      </c>
      <c r="B1233" s="98"/>
      <c r="C1233" s="98"/>
      <c r="D1233" s="99" t="e">
        <f t="shared" si="18"/>
        <v>#DIV/0!</v>
      </c>
    </row>
    <row r="1234" spans="1:4" s="88" customFormat="1" ht="19.5" customHeight="1">
      <c r="A1234" s="108" t="s">
        <v>1912</v>
      </c>
      <c r="B1234" s="98">
        <v>32</v>
      </c>
      <c r="C1234" s="98">
        <v>60</v>
      </c>
      <c r="D1234" s="99">
        <f t="shared" si="18"/>
        <v>1.875</v>
      </c>
    </row>
    <row r="1235" spans="1:4" s="88" customFormat="1" ht="19.5" customHeight="1">
      <c r="A1235" s="108" t="s">
        <v>1913</v>
      </c>
      <c r="B1235" s="98"/>
      <c r="C1235" s="98"/>
      <c r="D1235" s="99" t="e">
        <f t="shared" si="18"/>
        <v>#DIV/0!</v>
      </c>
    </row>
    <row r="1236" spans="1:4" s="88" customFormat="1" ht="19.5" customHeight="1">
      <c r="A1236" s="108" t="s">
        <v>1914</v>
      </c>
      <c r="B1236" s="98"/>
      <c r="C1236" s="98"/>
      <c r="D1236" s="99" t="e">
        <f t="shared" si="18"/>
        <v>#DIV/0!</v>
      </c>
    </row>
    <row r="1237" spans="1:4" s="88" customFormat="1" ht="19.5" customHeight="1">
      <c r="A1237" s="109" t="s">
        <v>1964</v>
      </c>
      <c r="B1237" s="94">
        <v>1242</v>
      </c>
      <c r="C1237" s="94">
        <f>C1238+C1250+C1256+C1262+C1270+C1283+C1287+C1293</f>
        <v>1500</v>
      </c>
      <c r="D1237" s="96">
        <f t="shared" si="18"/>
        <v>1.2077294685990339</v>
      </c>
    </row>
    <row r="1238" spans="1:4" s="88" customFormat="1" ht="19.5" customHeight="1">
      <c r="A1238" s="108" t="s">
        <v>1965</v>
      </c>
      <c r="B1238" s="98">
        <v>246</v>
      </c>
      <c r="C1238" s="98">
        <f>SUM(C1239:C1249)</f>
        <v>236</v>
      </c>
      <c r="D1238" s="99">
        <f t="shared" si="18"/>
        <v>0.959349593495935</v>
      </c>
    </row>
    <row r="1239" spans="1:4" s="88" customFormat="1" ht="19.5" customHeight="1">
      <c r="A1239" s="108" t="s">
        <v>1966</v>
      </c>
      <c r="B1239" s="98">
        <v>206</v>
      </c>
      <c r="C1239" s="98">
        <v>176</v>
      </c>
      <c r="D1239" s="99">
        <f t="shared" si="18"/>
        <v>0.8543689320388349</v>
      </c>
    </row>
    <row r="1240" spans="1:4" s="88" customFormat="1" ht="19.5" customHeight="1">
      <c r="A1240" s="108" t="s">
        <v>1967</v>
      </c>
      <c r="B1240" s="98">
        <v>40</v>
      </c>
      <c r="C1240" s="98"/>
      <c r="D1240" s="99">
        <f t="shared" si="18"/>
        <v>0</v>
      </c>
    </row>
    <row r="1241" spans="1:4" s="88" customFormat="1" ht="19.5" customHeight="1">
      <c r="A1241" s="108" t="s">
        <v>1968</v>
      </c>
      <c r="B1241" s="98"/>
      <c r="C1241" s="98"/>
      <c r="D1241" s="99" t="e">
        <f t="shared" si="18"/>
        <v>#DIV/0!</v>
      </c>
    </row>
    <row r="1242" spans="1:4" s="88" customFormat="1" ht="19.5" customHeight="1">
      <c r="A1242" s="108" t="s">
        <v>1969</v>
      </c>
      <c r="B1242" s="98"/>
      <c r="C1242" s="98"/>
      <c r="D1242" s="99" t="e">
        <f t="shared" si="18"/>
        <v>#DIV/0!</v>
      </c>
    </row>
    <row r="1243" spans="1:4" s="88" customFormat="1" ht="19.5" customHeight="1">
      <c r="A1243" s="108" t="s">
        <v>1970</v>
      </c>
      <c r="B1243" s="98"/>
      <c r="C1243" s="98"/>
      <c r="D1243" s="99" t="e">
        <f t="shared" si="18"/>
        <v>#DIV/0!</v>
      </c>
    </row>
    <row r="1244" spans="1:4" s="88" customFormat="1" ht="19.5" customHeight="1">
      <c r="A1244" s="108" t="s">
        <v>1971</v>
      </c>
      <c r="B1244" s="98"/>
      <c r="C1244" s="98">
        <v>60</v>
      </c>
      <c r="D1244" s="99" t="e">
        <f t="shared" si="18"/>
        <v>#DIV/0!</v>
      </c>
    </row>
    <row r="1245" spans="1:4" s="88" customFormat="1" ht="19.5" customHeight="1">
      <c r="A1245" s="108" t="s">
        <v>1972</v>
      </c>
      <c r="B1245" s="98"/>
      <c r="C1245" s="98"/>
      <c r="D1245" s="99" t="e">
        <f t="shared" si="18"/>
        <v>#DIV/0!</v>
      </c>
    </row>
    <row r="1246" spans="1:4" s="88" customFormat="1" ht="19.5" customHeight="1">
      <c r="A1246" s="108" t="s">
        <v>1973</v>
      </c>
      <c r="B1246" s="98"/>
      <c r="C1246" s="98"/>
      <c r="D1246" s="99" t="e">
        <f t="shared" si="18"/>
        <v>#DIV/0!</v>
      </c>
    </row>
    <row r="1247" spans="1:4" s="88" customFormat="1" ht="19.5" customHeight="1">
      <c r="A1247" s="108" t="s">
        <v>1974</v>
      </c>
      <c r="B1247" s="98"/>
      <c r="C1247" s="98"/>
      <c r="D1247" s="99" t="e">
        <f t="shared" si="18"/>
        <v>#DIV/0!</v>
      </c>
    </row>
    <row r="1248" spans="1:4" s="88" customFormat="1" ht="19.5" customHeight="1">
      <c r="A1248" s="108" t="s">
        <v>1975</v>
      </c>
      <c r="B1248" s="98"/>
      <c r="C1248" s="98"/>
      <c r="D1248" s="99" t="e">
        <f t="shared" si="18"/>
        <v>#DIV/0!</v>
      </c>
    </row>
    <row r="1249" spans="1:4" s="88" customFormat="1" ht="19.5" customHeight="1">
      <c r="A1249" s="108" t="s">
        <v>1976</v>
      </c>
      <c r="B1249" s="98"/>
      <c r="C1249" s="98"/>
      <c r="D1249" s="99" t="e">
        <f t="shared" si="18"/>
        <v>#DIV/0!</v>
      </c>
    </row>
    <row r="1250" spans="1:4" s="88" customFormat="1" ht="19.5" customHeight="1">
      <c r="A1250" s="108" t="s">
        <v>1977</v>
      </c>
      <c r="B1250" s="98"/>
      <c r="C1250" s="98">
        <f>SUM(C1251:C1255)</f>
        <v>300</v>
      </c>
      <c r="D1250" s="99" t="e">
        <f t="shared" si="18"/>
        <v>#DIV/0!</v>
      </c>
    </row>
    <row r="1251" spans="1:4" s="88" customFormat="1" ht="19.5" customHeight="1">
      <c r="A1251" s="108" t="s">
        <v>1966</v>
      </c>
      <c r="B1251" s="98"/>
      <c r="C1251" s="98">
        <v>300</v>
      </c>
      <c r="D1251" s="99" t="e">
        <f t="shared" si="18"/>
        <v>#DIV/0!</v>
      </c>
    </row>
    <row r="1252" spans="1:4" s="88" customFormat="1" ht="19.5" customHeight="1">
      <c r="A1252" s="108" t="s">
        <v>1978</v>
      </c>
      <c r="B1252" s="98"/>
      <c r="C1252" s="98"/>
      <c r="D1252" s="99" t="e">
        <f t="shared" si="18"/>
        <v>#DIV/0!</v>
      </c>
    </row>
    <row r="1253" spans="1:4" s="88" customFormat="1" ht="19.5" customHeight="1">
      <c r="A1253" s="108" t="s">
        <v>1968</v>
      </c>
      <c r="B1253" s="98"/>
      <c r="C1253" s="98"/>
      <c r="D1253" s="99" t="e">
        <f t="shared" si="18"/>
        <v>#DIV/0!</v>
      </c>
    </row>
    <row r="1254" spans="1:4" s="88" customFormat="1" ht="19.5" customHeight="1">
      <c r="A1254" s="108" t="s">
        <v>1979</v>
      </c>
      <c r="B1254" s="98"/>
      <c r="C1254" s="98"/>
      <c r="D1254" s="99" t="e">
        <f t="shared" si="18"/>
        <v>#DIV/0!</v>
      </c>
    </row>
    <row r="1255" spans="1:4" s="88" customFormat="1" ht="19.5" customHeight="1">
      <c r="A1255" s="108" t="s">
        <v>1980</v>
      </c>
      <c r="B1255" s="98"/>
      <c r="C1255" s="98"/>
      <c r="D1255" s="99" t="e">
        <f t="shared" si="18"/>
        <v>#DIV/0!</v>
      </c>
    </row>
    <row r="1256" spans="1:4" s="88" customFormat="1" ht="19.5" customHeight="1">
      <c r="A1256" s="108" t="s">
        <v>1981</v>
      </c>
      <c r="B1256" s="98"/>
      <c r="C1256" s="98">
        <f>SUM(C1257:C1261)</f>
        <v>0</v>
      </c>
      <c r="D1256" s="99" t="e">
        <f t="shared" si="18"/>
        <v>#DIV/0!</v>
      </c>
    </row>
    <row r="1257" spans="1:4" s="88" customFormat="1" ht="19.5" customHeight="1">
      <c r="A1257" s="108" t="s">
        <v>1966</v>
      </c>
      <c r="B1257" s="98"/>
      <c r="C1257" s="98"/>
      <c r="D1257" s="99" t="e">
        <f t="shared" si="18"/>
        <v>#DIV/0!</v>
      </c>
    </row>
    <row r="1258" spans="1:4" s="88" customFormat="1" ht="19.5" customHeight="1">
      <c r="A1258" s="108" t="s">
        <v>1967</v>
      </c>
      <c r="B1258" s="98"/>
      <c r="C1258" s="98"/>
      <c r="D1258" s="99" t="e">
        <f t="shared" si="18"/>
        <v>#DIV/0!</v>
      </c>
    </row>
    <row r="1259" spans="1:4" s="88" customFormat="1" ht="19.5" customHeight="1">
      <c r="A1259" s="108" t="s">
        <v>1968</v>
      </c>
      <c r="B1259" s="98"/>
      <c r="C1259" s="98"/>
      <c r="D1259" s="99" t="e">
        <f t="shared" si="18"/>
        <v>#DIV/0!</v>
      </c>
    </row>
    <row r="1260" spans="1:4" s="88" customFormat="1" ht="19.5" customHeight="1">
      <c r="A1260" s="108" t="s">
        <v>1982</v>
      </c>
      <c r="B1260" s="98"/>
      <c r="C1260" s="98"/>
      <c r="D1260" s="99" t="e">
        <f t="shared" si="18"/>
        <v>#DIV/0!</v>
      </c>
    </row>
    <row r="1261" spans="1:4" s="88" customFormat="1" ht="19.5" customHeight="1">
      <c r="A1261" s="108" t="s">
        <v>1983</v>
      </c>
      <c r="B1261" s="98"/>
      <c r="C1261" s="98"/>
      <c r="D1261" s="99" t="e">
        <f t="shared" si="18"/>
        <v>#DIV/0!</v>
      </c>
    </row>
    <row r="1262" spans="1:4" s="88" customFormat="1" ht="19.5" customHeight="1">
      <c r="A1262" s="108" t="s">
        <v>1984</v>
      </c>
      <c r="B1262" s="98"/>
      <c r="C1262" s="98">
        <f>SUM(C1263:C1269)</f>
        <v>0</v>
      </c>
      <c r="D1262" s="99" t="e">
        <f t="shared" si="18"/>
        <v>#DIV/0!</v>
      </c>
    </row>
    <row r="1263" spans="1:4" s="88" customFormat="1" ht="19.5" customHeight="1">
      <c r="A1263" s="108" t="s">
        <v>1966</v>
      </c>
      <c r="B1263" s="98"/>
      <c r="C1263" s="98"/>
      <c r="D1263" s="99" t="e">
        <f t="shared" si="18"/>
        <v>#DIV/0!</v>
      </c>
    </row>
    <row r="1264" spans="1:4" s="88" customFormat="1" ht="19.5" customHeight="1">
      <c r="A1264" s="108" t="s">
        <v>1967</v>
      </c>
      <c r="B1264" s="98"/>
      <c r="C1264" s="98"/>
      <c r="D1264" s="99" t="e">
        <f t="shared" si="18"/>
        <v>#DIV/0!</v>
      </c>
    </row>
    <row r="1265" spans="1:4" s="88" customFormat="1" ht="19.5" customHeight="1">
      <c r="A1265" s="108" t="s">
        <v>1968</v>
      </c>
      <c r="B1265" s="98"/>
      <c r="C1265" s="98"/>
      <c r="D1265" s="99" t="e">
        <f t="shared" si="18"/>
        <v>#DIV/0!</v>
      </c>
    </row>
    <row r="1266" spans="1:4" s="88" customFormat="1" ht="19.5" customHeight="1">
      <c r="A1266" s="108" t="s">
        <v>1985</v>
      </c>
      <c r="B1266" s="98"/>
      <c r="C1266" s="98"/>
      <c r="D1266" s="99" t="e">
        <f t="shared" si="18"/>
        <v>#DIV/0!</v>
      </c>
    </row>
    <row r="1267" spans="1:4" s="88" customFormat="1" ht="19.5" customHeight="1">
      <c r="A1267" s="108" t="s">
        <v>1986</v>
      </c>
      <c r="B1267" s="98"/>
      <c r="C1267" s="98"/>
      <c r="D1267" s="99" t="e">
        <f t="shared" si="18"/>
        <v>#DIV/0!</v>
      </c>
    </row>
    <row r="1268" spans="1:4" s="88" customFormat="1" ht="19.5" customHeight="1">
      <c r="A1268" s="108" t="s">
        <v>1975</v>
      </c>
      <c r="B1268" s="98"/>
      <c r="C1268" s="98"/>
      <c r="D1268" s="99" t="e">
        <f t="shared" si="18"/>
        <v>#DIV/0!</v>
      </c>
    </row>
    <row r="1269" spans="1:4" s="88" customFormat="1" ht="19.5" customHeight="1">
      <c r="A1269" s="108" t="s">
        <v>1987</v>
      </c>
      <c r="B1269" s="98"/>
      <c r="C1269" s="98"/>
      <c r="D1269" s="99" t="e">
        <f t="shared" si="18"/>
        <v>#DIV/0!</v>
      </c>
    </row>
    <row r="1270" spans="1:4" s="88" customFormat="1" ht="19.5" customHeight="1">
      <c r="A1270" s="108" t="s">
        <v>1988</v>
      </c>
      <c r="B1270" s="98"/>
      <c r="C1270" s="98">
        <f>SUM(C1271:C1282)</f>
        <v>0</v>
      </c>
      <c r="D1270" s="99" t="e">
        <f t="shared" si="18"/>
        <v>#DIV/0!</v>
      </c>
    </row>
    <row r="1271" spans="1:4" s="88" customFormat="1" ht="19.5" customHeight="1">
      <c r="A1271" s="108" t="s">
        <v>1966</v>
      </c>
      <c r="B1271" s="98"/>
      <c r="C1271" s="98"/>
      <c r="D1271" s="99" t="e">
        <f t="shared" si="18"/>
        <v>#DIV/0!</v>
      </c>
    </row>
    <row r="1272" spans="1:4" s="88" customFormat="1" ht="19.5" customHeight="1">
      <c r="A1272" s="108" t="s">
        <v>1967</v>
      </c>
      <c r="B1272" s="98"/>
      <c r="C1272" s="98"/>
      <c r="D1272" s="99" t="e">
        <f t="shared" si="18"/>
        <v>#DIV/0!</v>
      </c>
    </row>
    <row r="1273" spans="1:4" s="88" customFormat="1" ht="19.5" customHeight="1">
      <c r="A1273" s="108" t="s">
        <v>1968</v>
      </c>
      <c r="B1273" s="98"/>
      <c r="C1273" s="98"/>
      <c r="D1273" s="99" t="e">
        <f t="shared" si="18"/>
        <v>#DIV/0!</v>
      </c>
    </row>
    <row r="1274" spans="1:4" s="88" customFormat="1" ht="19.5" customHeight="1">
      <c r="A1274" s="108" t="s">
        <v>1989</v>
      </c>
      <c r="B1274" s="98"/>
      <c r="C1274" s="98"/>
      <c r="D1274" s="99" t="e">
        <f t="shared" si="18"/>
        <v>#DIV/0!</v>
      </c>
    </row>
    <row r="1275" spans="1:4" s="88" customFormat="1" ht="19.5" customHeight="1">
      <c r="A1275" s="108" t="s">
        <v>1990</v>
      </c>
      <c r="B1275" s="98"/>
      <c r="C1275" s="98"/>
      <c r="D1275" s="99" t="e">
        <f t="shared" si="18"/>
        <v>#DIV/0!</v>
      </c>
    </row>
    <row r="1276" spans="1:4" s="88" customFormat="1" ht="19.5" customHeight="1">
      <c r="A1276" s="108" t="s">
        <v>1991</v>
      </c>
      <c r="B1276" s="98"/>
      <c r="C1276" s="98"/>
      <c r="D1276" s="99" t="e">
        <f t="shared" si="18"/>
        <v>#DIV/0!</v>
      </c>
    </row>
    <row r="1277" spans="1:4" s="88" customFormat="1" ht="19.5" customHeight="1">
      <c r="A1277" s="108" t="s">
        <v>1992</v>
      </c>
      <c r="B1277" s="98"/>
      <c r="C1277" s="98"/>
      <c r="D1277" s="99" t="e">
        <f t="shared" si="18"/>
        <v>#DIV/0!</v>
      </c>
    </row>
    <row r="1278" spans="1:4" s="88" customFormat="1" ht="19.5" customHeight="1">
      <c r="A1278" s="108" t="s">
        <v>1993</v>
      </c>
      <c r="B1278" s="98"/>
      <c r="C1278" s="98"/>
      <c r="D1278" s="99" t="e">
        <f t="shared" si="18"/>
        <v>#DIV/0!</v>
      </c>
    </row>
    <row r="1279" spans="1:4" s="88" customFormat="1" ht="19.5" customHeight="1">
      <c r="A1279" s="108" t="s">
        <v>1994</v>
      </c>
      <c r="B1279" s="98"/>
      <c r="C1279" s="98"/>
      <c r="D1279" s="99" t="e">
        <f t="shared" si="18"/>
        <v>#DIV/0!</v>
      </c>
    </row>
    <row r="1280" spans="1:4" s="88" customFormat="1" ht="19.5" customHeight="1">
      <c r="A1280" s="108" t="s">
        <v>1995</v>
      </c>
      <c r="B1280" s="98"/>
      <c r="C1280" s="98"/>
      <c r="D1280" s="99" t="e">
        <f t="shared" si="18"/>
        <v>#DIV/0!</v>
      </c>
    </row>
    <row r="1281" spans="1:4" s="88" customFormat="1" ht="19.5" customHeight="1">
      <c r="A1281" s="108" t="s">
        <v>1996</v>
      </c>
      <c r="B1281" s="98"/>
      <c r="C1281" s="98"/>
      <c r="D1281" s="99" t="e">
        <f t="shared" si="18"/>
        <v>#DIV/0!</v>
      </c>
    </row>
    <row r="1282" spans="1:4" s="88" customFormat="1" ht="19.5" customHeight="1">
      <c r="A1282" s="108" t="s">
        <v>1997</v>
      </c>
      <c r="B1282" s="98"/>
      <c r="C1282" s="98"/>
      <c r="D1282" s="99" t="e">
        <f t="shared" si="18"/>
        <v>#DIV/0!</v>
      </c>
    </row>
    <row r="1283" spans="1:4" s="88" customFormat="1" ht="19.5" customHeight="1">
      <c r="A1283" s="108" t="s">
        <v>1998</v>
      </c>
      <c r="B1283" s="98"/>
      <c r="C1283" s="98">
        <f>SUM(C1284:C1286)</f>
        <v>0</v>
      </c>
      <c r="D1283" s="99" t="e">
        <f t="shared" si="18"/>
        <v>#DIV/0!</v>
      </c>
    </row>
    <row r="1284" spans="1:4" s="88" customFormat="1" ht="19.5" customHeight="1">
      <c r="A1284" s="108" t="s">
        <v>1999</v>
      </c>
      <c r="B1284" s="98"/>
      <c r="C1284" s="98"/>
      <c r="D1284" s="99" t="e">
        <f t="shared" si="18"/>
        <v>#DIV/0!</v>
      </c>
    </row>
    <row r="1285" spans="1:4" s="88" customFormat="1" ht="19.5" customHeight="1">
      <c r="A1285" s="108" t="s">
        <v>2000</v>
      </c>
      <c r="B1285" s="98"/>
      <c r="C1285" s="98"/>
      <c r="D1285" s="99" t="e">
        <f aca="true" t="shared" si="19" ref="D1285:D1313">C1285/B1285</f>
        <v>#DIV/0!</v>
      </c>
    </row>
    <row r="1286" spans="1:4" s="88" customFormat="1" ht="19.5" customHeight="1">
      <c r="A1286" s="108" t="s">
        <v>2001</v>
      </c>
      <c r="B1286" s="98"/>
      <c r="C1286" s="98"/>
      <c r="D1286" s="99" t="e">
        <f t="shared" si="19"/>
        <v>#DIV/0!</v>
      </c>
    </row>
    <row r="1287" spans="1:4" s="88" customFormat="1" ht="19.5" customHeight="1">
      <c r="A1287" s="108" t="s">
        <v>2002</v>
      </c>
      <c r="B1287" s="98">
        <v>996</v>
      </c>
      <c r="C1287" s="98">
        <f>SUM(C1288:C1292)</f>
        <v>964</v>
      </c>
      <c r="D1287" s="99">
        <f t="shared" si="19"/>
        <v>0.9678714859437751</v>
      </c>
    </row>
    <row r="1288" spans="1:4" s="88" customFormat="1" ht="19.5" customHeight="1">
      <c r="A1288" s="108" t="s">
        <v>2003</v>
      </c>
      <c r="B1288" s="98"/>
      <c r="C1288" s="98"/>
      <c r="D1288" s="99" t="e">
        <f t="shared" si="19"/>
        <v>#DIV/0!</v>
      </c>
    </row>
    <row r="1289" spans="1:4" s="88" customFormat="1" ht="19.5" customHeight="1">
      <c r="A1289" s="108" t="s">
        <v>2004</v>
      </c>
      <c r="B1289" s="98">
        <v>170</v>
      </c>
      <c r="C1289" s="98">
        <v>200</v>
      </c>
      <c r="D1289" s="99">
        <f t="shared" si="19"/>
        <v>1.1764705882352942</v>
      </c>
    </row>
    <row r="1290" spans="1:4" s="88" customFormat="1" ht="19.5" customHeight="1">
      <c r="A1290" s="108" t="s">
        <v>2005</v>
      </c>
      <c r="B1290" s="98"/>
      <c r="C1290" s="98"/>
      <c r="D1290" s="99" t="e">
        <f t="shared" si="19"/>
        <v>#DIV/0!</v>
      </c>
    </row>
    <row r="1291" spans="1:4" s="88" customFormat="1" ht="19.5" customHeight="1">
      <c r="A1291" s="108" t="s">
        <v>2006</v>
      </c>
      <c r="B1291" s="98">
        <v>569</v>
      </c>
      <c r="C1291" s="98">
        <v>504</v>
      </c>
      <c r="D1291" s="99">
        <f t="shared" si="19"/>
        <v>0.8857644991212654</v>
      </c>
    </row>
    <row r="1292" spans="1:4" s="88" customFormat="1" ht="19.5" customHeight="1">
      <c r="A1292" s="108" t="s">
        <v>2007</v>
      </c>
      <c r="B1292" s="98">
        <v>257</v>
      </c>
      <c r="C1292" s="98">
        <v>260</v>
      </c>
      <c r="D1292" s="99">
        <f t="shared" si="19"/>
        <v>1.0116731517509727</v>
      </c>
    </row>
    <row r="1293" spans="1:4" s="88" customFormat="1" ht="19.5" customHeight="1">
      <c r="A1293" s="108" t="s">
        <v>2008</v>
      </c>
      <c r="B1293" s="98"/>
      <c r="C1293" s="98"/>
      <c r="D1293" s="99" t="e">
        <f t="shared" si="19"/>
        <v>#DIV/0!</v>
      </c>
    </row>
    <row r="1294" spans="1:4" s="88" customFormat="1" ht="19.5" customHeight="1">
      <c r="A1294" s="109" t="s">
        <v>2009</v>
      </c>
      <c r="B1294" s="94"/>
      <c r="C1294" s="94"/>
      <c r="D1294" s="96" t="e">
        <f t="shared" si="19"/>
        <v>#DIV/0!</v>
      </c>
    </row>
    <row r="1295" spans="1:4" s="88" customFormat="1" ht="19.5" customHeight="1">
      <c r="A1295" s="109" t="s">
        <v>2010</v>
      </c>
      <c r="B1295" s="94"/>
      <c r="C1295" s="94">
        <f>C1296</f>
        <v>0</v>
      </c>
      <c r="D1295" s="96" t="e">
        <f t="shared" si="19"/>
        <v>#DIV/0!</v>
      </c>
    </row>
    <row r="1296" spans="1:4" s="88" customFormat="1" ht="19.5" customHeight="1">
      <c r="A1296" s="108" t="s">
        <v>2011</v>
      </c>
      <c r="B1296" s="98"/>
      <c r="C1296" s="98">
        <f>SUM(C1297:C1300)</f>
        <v>0</v>
      </c>
      <c r="D1296" s="99" t="e">
        <f t="shared" si="19"/>
        <v>#DIV/0!</v>
      </c>
    </row>
    <row r="1297" spans="1:4" s="88" customFormat="1" ht="19.5" customHeight="1">
      <c r="A1297" s="108" t="s">
        <v>2012</v>
      </c>
      <c r="B1297" s="98"/>
      <c r="C1297" s="98"/>
      <c r="D1297" s="99" t="e">
        <f t="shared" si="19"/>
        <v>#DIV/0!</v>
      </c>
    </row>
    <row r="1298" spans="1:4" s="88" customFormat="1" ht="19.5" customHeight="1">
      <c r="A1298" s="108" t="s">
        <v>2013</v>
      </c>
      <c r="B1298" s="98"/>
      <c r="C1298" s="98"/>
      <c r="D1298" s="99" t="e">
        <f t="shared" si="19"/>
        <v>#DIV/0!</v>
      </c>
    </row>
    <row r="1299" spans="1:4" s="88" customFormat="1" ht="19.5" customHeight="1">
      <c r="A1299" s="108" t="s">
        <v>2014</v>
      </c>
      <c r="B1299" s="98"/>
      <c r="C1299" s="98"/>
      <c r="D1299" s="99" t="e">
        <f t="shared" si="19"/>
        <v>#DIV/0!</v>
      </c>
    </row>
    <row r="1300" spans="1:4" s="88" customFormat="1" ht="19.5" customHeight="1">
      <c r="A1300" s="108" t="s">
        <v>2015</v>
      </c>
      <c r="B1300" s="98"/>
      <c r="C1300" s="98"/>
      <c r="D1300" s="99" t="e">
        <f t="shared" si="19"/>
        <v>#DIV/0!</v>
      </c>
    </row>
    <row r="1301" spans="1:4" s="88" customFormat="1" ht="19.5" customHeight="1">
      <c r="A1301" s="109" t="s">
        <v>2016</v>
      </c>
      <c r="B1301" s="94">
        <v>220</v>
      </c>
      <c r="C1301" s="94">
        <f>SUM(C1302)</f>
        <v>700</v>
      </c>
      <c r="D1301" s="96">
        <f t="shared" si="19"/>
        <v>3.1818181818181817</v>
      </c>
    </row>
    <row r="1302" spans="1:4" s="88" customFormat="1" ht="19.5" customHeight="1">
      <c r="A1302" s="108" t="s">
        <v>1917</v>
      </c>
      <c r="B1302" s="98">
        <v>220</v>
      </c>
      <c r="C1302" s="98">
        <f>SUM(C1303:C1306)</f>
        <v>700</v>
      </c>
      <c r="D1302" s="99">
        <f t="shared" si="19"/>
        <v>3.1818181818181817</v>
      </c>
    </row>
    <row r="1303" spans="1:4" s="88" customFormat="1" ht="19.5" customHeight="1">
      <c r="A1303" s="108" t="s">
        <v>1918</v>
      </c>
      <c r="B1303" s="98">
        <v>220</v>
      </c>
      <c r="C1303" s="98">
        <v>700</v>
      </c>
      <c r="D1303" s="99">
        <f t="shared" si="19"/>
        <v>3.1818181818181817</v>
      </c>
    </row>
    <row r="1304" spans="1:4" s="88" customFormat="1" ht="19.5" customHeight="1">
      <c r="A1304" s="108" t="s">
        <v>1919</v>
      </c>
      <c r="B1304" s="98"/>
      <c r="C1304" s="98"/>
      <c r="D1304" s="99" t="e">
        <f t="shared" si="19"/>
        <v>#DIV/0!</v>
      </c>
    </row>
    <row r="1305" spans="1:4" s="88" customFormat="1" ht="19.5" customHeight="1">
      <c r="A1305" s="108" t="s">
        <v>1920</v>
      </c>
      <c r="B1305" s="98"/>
      <c r="C1305" s="98"/>
      <c r="D1305" s="99" t="e">
        <f t="shared" si="19"/>
        <v>#DIV/0!</v>
      </c>
    </row>
    <row r="1306" spans="1:4" s="88" customFormat="1" ht="19.5" customHeight="1">
      <c r="A1306" s="108" t="s">
        <v>1921</v>
      </c>
      <c r="B1306" s="98"/>
      <c r="C1306" s="98"/>
      <c r="D1306" s="99" t="e">
        <f t="shared" si="19"/>
        <v>#DIV/0!</v>
      </c>
    </row>
    <row r="1307" spans="1:4" s="88" customFormat="1" ht="19.5" customHeight="1">
      <c r="A1307" s="93" t="s">
        <v>2017</v>
      </c>
      <c r="B1307" s="111">
        <v>14</v>
      </c>
      <c r="C1307" s="111">
        <f>SUM(C1308)</f>
        <v>0</v>
      </c>
      <c r="D1307" s="96">
        <f t="shared" si="19"/>
        <v>0</v>
      </c>
    </row>
    <row r="1308" spans="1:4" s="88" customFormat="1" ht="19.5" customHeight="1">
      <c r="A1308" s="101" t="s">
        <v>1923</v>
      </c>
      <c r="B1308" s="112">
        <v>14</v>
      </c>
      <c r="C1308" s="112"/>
      <c r="D1308" s="99">
        <f t="shared" si="19"/>
        <v>0</v>
      </c>
    </row>
    <row r="1309" spans="1:4" s="88" customFormat="1" ht="19.5" customHeight="1">
      <c r="A1309" s="93" t="s">
        <v>2018</v>
      </c>
      <c r="B1309" s="111"/>
      <c r="C1309" s="111">
        <f>SUM(C1310:C1311)</f>
        <v>0</v>
      </c>
      <c r="D1309" s="96" t="e">
        <f t="shared" si="19"/>
        <v>#DIV/0!</v>
      </c>
    </row>
    <row r="1310" spans="1:4" s="88" customFormat="1" ht="19.5" customHeight="1">
      <c r="A1310" s="101" t="s">
        <v>1925</v>
      </c>
      <c r="B1310" s="112"/>
      <c r="C1310" s="112"/>
      <c r="D1310" s="99" t="e">
        <f t="shared" si="19"/>
        <v>#DIV/0!</v>
      </c>
    </row>
    <row r="1311" spans="1:4" s="88" customFormat="1" ht="19.5" customHeight="1">
      <c r="A1311" s="101" t="s">
        <v>1926</v>
      </c>
      <c r="B1311" s="112"/>
      <c r="C1311" s="112"/>
      <c r="D1311" s="99" t="e">
        <f t="shared" si="19"/>
        <v>#DIV/0!</v>
      </c>
    </row>
    <row r="1312" spans="1:4" s="88" customFormat="1" ht="19.5" customHeight="1">
      <c r="A1312" s="101"/>
      <c r="B1312" s="112"/>
      <c r="C1312" s="112"/>
      <c r="D1312" s="99" t="e">
        <f t="shared" si="19"/>
        <v>#DIV/0!</v>
      </c>
    </row>
    <row r="1313" spans="1:4" s="88" customFormat="1" ht="19.5" customHeight="1">
      <c r="A1313" s="101"/>
      <c r="B1313" s="112"/>
      <c r="C1313" s="112"/>
      <c r="D1313" s="99" t="e">
        <f t="shared" si="19"/>
        <v>#DIV/0!</v>
      </c>
    </row>
    <row r="1314" spans="1:4" s="88" customFormat="1" ht="19.5" customHeight="1">
      <c r="A1314" s="113" t="s">
        <v>115</v>
      </c>
      <c r="B1314" s="114">
        <f>B4+B253+B256+B268+B356+B410+B466+B522+B639+B710+B783+B802+B927+B991+B1057+B1077+B1092+B1102+B1166+B1184+B1237+B1294+B1295+B1301+B1307+B1309</f>
        <v>264676</v>
      </c>
      <c r="C1314" s="114">
        <f>C4+C253+C256+C268+C356+C410+C466+C522+C639+C710+C783+C802+C927+C991+C1057+C1077+C1092+C1102+C1166+C1184+C1237+C1294+C1295+C1301+C1307+C1309</f>
        <v>268500</v>
      </c>
      <c r="D1314" s="115" t="e">
        <f>D4+D253+D256+D268+D356+D410+D466+D522+D639+D710+D783+D802+D927+D991+D1057+D1077+D1092+D1102+D1166+D1184+D1237+D1294+D1295+D1301+D1307+D1309</f>
        <v>#DIV/0!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45.375" style="30" customWidth="1"/>
    <col min="2" max="2" width="16.00390625" style="84" customWidth="1"/>
    <col min="3" max="3" width="15.00390625" style="73" customWidth="1"/>
    <col min="4" max="250" width="9.00390625" style="73" customWidth="1"/>
    <col min="251" max="252" width="9.00390625" style="30" customWidth="1"/>
  </cols>
  <sheetData>
    <row r="1" spans="1:3" ht="29.25" customHeight="1">
      <c r="A1" s="74" t="s">
        <v>2019</v>
      </c>
      <c r="B1" s="74"/>
      <c r="C1" s="74"/>
    </row>
    <row r="2" spans="1:3" ht="27" customHeight="1">
      <c r="A2" s="75"/>
      <c r="B2"/>
      <c r="C2" s="83" t="s">
        <v>62</v>
      </c>
    </row>
    <row r="3" spans="1:3" ht="34.5" customHeight="1">
      <c r="A3" s="21" t="s">
        <v>122</v>
      </c>
      <c r="B3" s="4" t="s">
        <v>2020</v>
      </c>
      <c r="C3" s="4" t="s">
        <v>2021</v>
      </c>
    </row>
    <row r="4" spans="1:3" ht="18" customHeight="1">
      <c r="A4" s="85" t="s">
        <v>2022</v>
      </c>
      <c r="B4" s="79"/>
      <c r="C4" s="86">
        <f>SUM(C5:C20)</f>
        <v>0</v>
      </c>
    </row>
    <row r="5" spans="1:3" ht="18" customHeight="1">
      <c r="A5" s="87" t="s">
        <v>2023</v>
      </c>
      <c r="B5" s="79"/>
      <c r="C5" s="78"/>
    </row>
    <row r="6" spans="1:3" ht="18" customHeight="1">
      <c r="A6" s="87" t="s">
        <v>2024</v>
      </c>
      <c r="B6" s="79"/>
      <c r="C6" s="78"/>
    </row>
    <row r="7" spans="1:3" ht="18" customHeight="1">
      <c r="A7" s="87" t="s">
        <v>2025</v>
      </c>
      <c r="B7" s="79"/>
      <c r="C7" s="78"/>
    </row>
    <row r="8" spans="1:3" ht="18" customHeight="1">
      <c r="A8" s="87" t="s">
        <v>2026</v>
      </c>
      <c r="B8" s="79"/>
      <c r="C8" s="78"/>
    </row>
    <row r="9" spans="1:3" ht="18" customHeight="1">
      <c r="A9" s="87" t="s">
        <v>2027</v>
      </c>
      <c r="B9" s="79"/>
      <c r="C9" s="78"/>
    </row>
    <row r="10" spans="1:3" ht="18" customHeight="1">
      <c r="A10" s="87" t="s">
        <v>2028</v>
      </c>
      <c r="B10" s="79"/>
      <c r="C10" s="78"/>
    </row>
    <row r="11" spans="1:3" ht="18" customHeight="1">
      <c r="A11" s="87" t="s">
        <v>2029</v>
      </c>
      <c r="B11" s="79"/>
      <c r="C11" s="78"/>
    </row>
    <row r="12" spans="1:3" ht="18" customHeight="1">
      <c r="A12" s="87" t="s">
        <v>2030</v>
      </c>
      <c r="B12" s="79"/>
      <c r="C12" s="78"/>
    </row>
    <row r="13" spans="1:3" ht="18" customHeight="1">
      <c r="A13" s="87" t="s">
        <v>2031</v>
      </c>
      <c r="B13" s="79"/>
      <c r="C13" s="78"/>
    </row>
    <row r="14" spans="1:3" ht="18" customHeight="1">
      <c r="A14" s="87" t="s">
        <v>2032</v>
      </c>
      <c r="B14" s="79"/>
      <c r="C14" s="78"/>
    </row>
    <row r="15" spans="1:3" ht="18" customHeight="1">
      <c r="A15" s="87" t="s">
        <v>2033</v>
      </c>
      <c r="B15" s="79"/>
      <c r="C15" s="78"/>
    </row>
    <row r="16" spans="1:3" ht="18" customHeight="1">
      <c r="A16" s="87" t="s">
        <v>2034</v>
      </c>
      <c r="B16" s="79"/>
      <c r="C16" s="78"/>
    </row>
    <row r="17" spans="1:3" ht="18" customHeight="1">
      <c r="A17" s="87" t="s">
        <v>2035</v>
      </c>
      <c r="B17" s="79"/>
      <c r="C17" s="78"/>
    </row>
    <row r="18" spans="1:3" ht="18" customHeight="1">
      <c r="A18" s="87" t="s">
        <v>2036</v>
      </c>
      <c r="B18" s="79"/>
      <c r="C18" s="78"/>
    </row>
    <row r="19" spans="1:3" ht="18" customHeight="1">
      <c r="A19" s="87" t="s">
        <v>2037</v>
      </c>
      <c r="B19" s="79"/>
      <c r="C19" s="78"/>
    </row>
    <row r="20" spans="1:3" ht="18" customHeight="1">
      <c r="A20" s="87" t="s">
        <v>2038</v>
      </c>
      <c r="B20" s="79"/>
      <c r="C20" s="78"/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A1" sqref="A1:O1"/>
    </sheetView>
  </sheetViews>
  <sheetFormatPr defaultColWidth="9.00390625" defaultRowHeight="14.25"/>
  <cols>
    <col min="1" max="1" width="27.125" style="30" customWidth="1"/>
    <col min="2" max="2" width="9.125" style="73" customWidth="1"/>
    <col min="3" max="248" width="9.00390625" style="73" customWidth="1"/>
    <col min="249" max="250" width="9.00390625" style="30" customWidth="1"/>
  </cols>
  <sheetData>
    <row r="1" spans="1:15" ht="29.25" customHeight="1">
      <c r="A1" s="74" t="s">
        <v>2039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7" customHeight="1">
      <c r="A2" s="75"/>
      <c r="B2"/>
      <c r="O2" s="83" t="s">
        <v>62</v>
      </c>
    </row>
    <row r="3" spans="1:15" ht="34.5" customHeight="1">
      <c r="A3" s="34" t="s">
        <v>122</v>
      </c>
      <c r="B3" s="4" t="s">
        <v>2040</v>
      </c>
      <c r="C3" s="76" t="s">
        <v>2041</v>
      </c>
      <c r="D3" s="76" t="s">
        <v>2042</v>
      </c>
      <c r="E3" s="76" t="s">
        <v>2043</v>
      </c>
      <c r="F3" s="76" t="s">
        <v>2044</v>
      </c>
      <c r="G3" s="76" t="s">
        <v>2045</v>
      </c>
      <c r="H3" s="76" t="s">
        <v>2046</v>
      </c>
      <c r="I3" s="76" t="s">
        <v>2047</v>
      </c>
      <c r="J3" s="76" t="s">
        <v>2048</v>
      </c>
      <c r="K3" s="76" t="s">
        <v>2049</v>
      </c>
      <c r="L3" s="76" t="s">
        <v>2050</v>
      </c>
      <c r="M3" s="76" t="s">
        <v>2051</v>
      </c>
      <c r="N3" s="76" t="s">
        <v>2052</v>
      </c>
      <c r="O3" s="76" t="s">
        <v>2053</v>
      </c>
    </row>
    <row r="4" spans="1:15" ht="19.5" customHeight="1">
      <c r="A4" s="77" t="s">
        <v>2023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9.5" customHeight="1">
      <c r="A5" s="77" t="s">
        <v>2024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9.5" customHeight="1">
      <c r="A6" s="77" t="s">
        <v>2025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9.5" customHeight="1">
      <c r="A7" s="77" t="s">
        <v>2026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9.5" customHeight="1">
      <c r="A8" s="77" t="s">
        <v>2027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9.5" customHeight="1">
      <c r="A9" s="77" t="s">
        <v>2028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19.5" customHeight="1">
      <c r="A10" s="77" t="s">
        <v>2029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19.5" customHeight="1">
      <c r="A11" s="77" t="s">
        <v>2030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9.5" customHeight="1">
      <c r="A12" s="77" t="s">
        <v>2031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19.5" customHeight="1">
      <c r="A13" s="77" t="s">
        <v>2032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9.5" customHeight="1">
      <c r="A14" s="77" t="s">
        <v>2033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19.5" customHeight="1">
      <c r="A15" s="77" t="s">
        <v>2034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19.5" customHeight="1">
      <c r="A16" s="77" t="s">
        <v>2035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9.5" customHeight="1">
      <c r="A17" s="77" t="s">
        <v>2036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ht="19.5" customHeight="1">
      <c r="A18" s="77" t="s">
        <v>2037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5" ht="19.5" customHeight="1">
      <c r="A19" s="80" t="s">
        <v>2038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19.5" customHeight="1">
      <c r="A20" s="34" t="s">
        <v>120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</sheetData>
  <sheetProtection/>
  <mergeCells count="1">
    <mergeCell ref="A1:O1"/>
  </mergeCells>
  <printOptions/>
  <pageMargins left="0.75" right="0.75" top="1" bottom="1" header="0.5111111111111111" footer="0.511111111111111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Q13"/>
  <sheetViews>
    <sheetView workbookViewId="0" topLeftCell="A1">
      <selection activeCell="H7" sqref="H7"/>
    </sheetView>
  </sheetViews>
  <sheetFormatPr defaultColWidth="7.875" defaultRowHeight="14.25"/>
  <cols>
    <col min="1" max="1" width="32.00390625" style="40" customWidth="1"/>
    <col min="2" max="3" width="9.125" style="40" hidden="1" customWidth="1"/>
    <col min="4" max="5" width="10.75390625" style="40" customWidth="1"/>
    <col min="6" max="7" width="10.00390625" style="40" customWidth="1"/>
    <col min="8" max="241" width="7.875" style="40" customWidth="1"/>
    <col min="242" max="251" width="7.875" style="12" customWidth="1"/>
  </cols>
  <sheetData>
    <row r="1" spans="1:251" ht="33" customHeight="1">
      <c r="A1" s="13" t="s">
        <v>2054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8" customHeight="1">
      <c r="A2" s="41"/>
      <c r="B2" s="41"/>
      <c r="C2" s="41"/>
      <c r="D2" s="41"/>
      <c r="E2" s="42"/>
      <c r="F2" s="24"/>
      <c r="G2" s="15" t="s">
        <v>62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7" ht="30" customHeight="1">
      <c r="A3" s="61" t="s">
        <v>179</v>
      </c>
      <c r="B3" s="44" t="s">
        <v>180</v>
      </c>
      <c r="C3" s="44" t="s">
        <v>181</v>
      </c>
      <c r="D3" s="62" t="s">
        <v>68</v>
      </c>
      <c r="E3" s="62" t="s">
        <v>248</v>
      </c>
      <c r="F3" s="4" t="s">
        <v>249</v>
      </c>
      <c r="G3" s="4"/>
    </row>
    <row r="4" spans="1:7" ht="30" customHeight="1">
      <c r="A4" s="63"/>
      <c r="B4" s="44"/>
      <c r="C4" s="44"/>
      <c r="D4" s="64"/>
      <c r="E4" s="64"/>
      <c r="F4" s="4" t="s">
        <v>251</v>
      </c>
      <c r="G4" s="4" t="s">
        <v>252</v>
      </c>
    </row>
    <row r="5" spans="1:251" s="60" customFormat="1" ht="30" customHeight="1">
      <c r="A5" s="56" t="s">
        <v>182</v>
      </c>
      <c r="B5" s="55">
        <v>5601</v>
      </c>
      <c r="C5" s="55" t="e">
        <f>SUM(#REF!,#REF!)</f>
        <v>#REF!</v>
      </c>
      <c r="D5" s="65">
        <f>SUM(D6:D7)</f>
        <v>1380</v>
      </c>
      <c r="E5" s="65">
        <f>SUM(E6:E7)</f>
        <v>800</v>
      </c>
      <c r="F5" s="65">
        <f>E5-D5</f>
        <v>-580</v>
      </c>
      <c r="G5" s="66">
        <f aca="true" t="shared" si="0" ref="G5:G12">(E5/D5-1)*100</f>
        <v>-42.028985507246375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7" ht="30" customHeight="1">
      <c r="A6" s="50" t="s">
        <v>2055</v>
      </c>
      <c r="B6" s="51"/>
      <c r="C6" s="51"/>
      <c r="D6" s="68">
        <v>-510</v>
      </c>
      <c r="E6" s="68">
        <v>800</v>
      </c>
      <c r="F6" s="68">
        <f>E6-D6</f>
        <v>1310</v>
      </c>
      <c r="G6" s="69">
        <f t="shared" si="0"/>
        <v>-256.86274509803917</v>
      </c>
    </row>
    <row r="7" spans="1:7" ht="30" customHeight="1">
      <c r="A7" s="50" t="s">
        <v>2056</v>
      </c>
      <c r="B7" s="51"/>
      <c r="C7" s="55"/>
      <c r="D7" s="68">
        <v>1890</v>
      </c>
      <c r="E7" s="68"/>
      <c r="F7" s="68">
        <f aca="true" t="shared" si="1" ref="F7:F12">E7-D7</f>
        <v>-1890</v>
      </c>
      <c r="G7" s="69">
        <f t="shared" si="0"/>
        <v>-100</v>
      </c>
    </row>
    <row r="8" spans="1:7" ht="30" customHeight="1">
      <c r="A8" s="50" t="s">
        <v>2057</v>
      </c>
      <c r="B8" s="51"/>
      <c r="C8" s="55"/>
      <c r="D8" s="68"/>
      <c r="E8" s="68"/>
      <c r="F8" s="68"/>
      <c r="G8" s="69"/>
    </row>
    <row r="9" spans="1:251" s="60" customFormat="1" ht="30" customHeight="1">
      <c r="A9" s="56" t="s">
        <v>189</v>
      </c>
      <c r="B9" s="55"/>
      <c r="C9" s="55"/>
      <c r="D9" s="65"/>
      <c r="E9" s="55"/>
      <c r="F9" s="68"/>
      <c r="G9" s="69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60" customFormat="1" ht="30" customHeight="1">
      <c r="A10" s="70" t="s">
        <v>2058</v>
      </c>
      <c r="B10" s="55"/>
      <c r="C10" s="55"/>
      <c r="D10" s="65">
        <f>D5+D9</f>
        <v>1380</v>
      </c>
      <c r="E10" s="65">
        <f>E5+E9</f>
        <v>800</v>
      </c>
      <c r="F10" s="68">
        <f t="shared" si="1"/>
        <v>-580</v>
      </c>
      <c r="G10" s="69">
        <f t="shared" si="0"/>
        <v>-42.028985507246375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60" customFormat="1" ht="30" customHeight="1">
      <c r="A11" s="45" t="s">
        <v>2059</v>
      </c>
      <c r="B11" s="55"/>
      <c r="C11" s="55"/>
      <c r="D11" s="51"/>
      <c r="E11" s="71"/>
      <c r="F11" s="68"/>
      <c r="G11" s="69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60" customFormat="1" ht="30" customHeight="1">
      <c r="A12" s="45" t="s">
        <v>2060</v>
      </c>
      <c r="B12" s="55"/>
      <c r="C12" s="55"/>
      <c r="D12" s="65">
        <f>SUM(D5,D9,D11)</f>
        <v>1380</v>
      </c>
      <c r="E12" s="65">
        <f>SUM(E5,E9,E11)</f>
        <v>800</v>
      </c>
      <c r="F12" s="68">
        <f t="shared" si="1"/>
        <v>-580</v>
      </c>
      <c r="G12" s="69">
        <f t="shared" si="0"/>
        <v>-42.028985507246375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7" ht="30" customHeight="1">
      <c r="A13" s="41"/>
      <c r="B13" s="41"/>
      <c r="C13" s="41"/>
      <c r="D13" s="41"/>
      <c r="E13" s="41"/>
      <c r="F13" s="41"/>
      <c r="G13" s="41"/>
    </row>
    <row r="14" ht="30" customHeight="1"/>
    <row r="15" ht="30" customHeight="1"/>
    <row r="16" ht="30" customHeight="1"/>
    <row r="17" ht="30" customHeight="1"/>
    <row r="18" ht="30" customHeight="1"/>
    <row r="19" ht="18" customHeight="1"/>
  </sheetData>
  <sheetProtection/>
  <mergeCells count="5">
    <mergeCell ref="A1:G1"/>
    <mergeCell ref="F3:G3"/>
    <mergeCell ref="A3:A4"/>
    <mergeCell ref="D3:D4"/>
    <mergeCell ref="E3:E4"/>
  </mergeCells>
  <printOptions horizontalCentered="1"/>
  <pageMargins left="0.9444444444444444" right="0.9444444444444444" top="0.9840277777777777" bottom="0.9444444444444444" header="0.5111111111111111" footer="0.7868055555555555"/>
  <pageSetup firstPageNumber="15" useFirstPageNumber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13"/>
  <sheetViews>
    <sheetView workbookViewId="0" topLeftCell="A1">
      <selection activeCell="K12" sqref="K12"/>
    </sheetView>
  </sheetViews>
  <sheetFormatPr defaultColWidth="7.875" defaultRowHeight="14.25"/>
  <cols>
    <col min="1" max="1" width="30.25390625" style="40" customWidth="1"/>
    <col min="2" max="3" width="9.125" style="40" hidden="1" customWidth="1"/>
    <col min="4" max="5" width="11.00390625" style="40" customWidth="1"/>
    <col min="6" max="7" width="10.375" style="40" customWidth="1"/>
    <col min="8" max="238" width="7.875" style="40" customWidth="1"/>
    <col min="239" max="248" width="7.875" style="12" customWidth="1"/>
  </cols>
  <sheetData>
    <row r="1" spans="1:248" ht="31.5" customHeight="1">
      <c r="A1" s="13" t="s">
        <v>2061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8" customHeight="1">
      <c r="A2" s="41"/>
      <c r="B2" s="41"/>
      <c r="C2" s="41"/>
      <c r="D2" s="41"/>
      <c r="E2" s="42"/>
      <c r="F2" s="24"/>
      <c r="G2" s="15" t="s">
        <v>62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7" ht="28.5" customHeight="1">
      <c r="A3" s="43" t="s">
        <v>207</v>
      </c>
      <c r="B3" s="44" t="s">
        <v>180</v>
      </c>
      <c r="C3" s="44" t="s">
        <v>181</v>
      </c>
      <c r="D3" s="44" t="s">
        <v>68</v>
      </c>
      <c r="E3" s="44" t="s">
        <v>248</v>
      </c>
      <c r="F3" s="4" t="s">
        <v>249</v>
      </c>
      <c r="G3" s="4"/>
    </row>
    <row r="4" spans="1:7" ht="28.5" customHeight="1">
      <c r="A4" s="43"/>
      <c r="B4" s="44"/>
      <c r="C4" s="44"/>
      <c r="D4" s="44"/>
      <c r="E4" s="44"/>
      <c r="F4" s="4" t="s">
        <v>251</v>
      </c>
      <c r="G4" s="4" t="s">
        <v>252</v>
      </c>
    </row>
    <row r="5" spans="1:7" ht="28.5" customHeight="1">
      <c r="A5" s="45" t="s">
        <v>2062</v>
      </c>
      <c r="B5" s="46"/>
      <c r="C5" s="46"/>
      <c r="D5" s="47">
        <f>SUM(D6:D8)</f>
        <v>1335</v>
      </c>
      <c r="E5" s="48">
        <f>SUM(E6:E7)</f>
        <v>800</v>
      </c>
      <c r="F5" s="48">
        <f>E5-D5</f>
        <v>-535</v>
      </c>
      <c r="G5" s="49">
        <f>(E5/D5-1)*100</f>
        <v>-40.074906367041194</v>
      </c>
    </row>
    <row r="6" spans="1:7" ht="28.5" customHeight="1">
      <c r="A6" s="50" t="s">
        <v>229</v>
      </c>
      <c r="B6" s="51">
        <v>137</v>
      </c>
      <c r="C6" s="51"/>
      <c r="D6" s="51"/>
      <c r="E6" s="52">
        <v>800</v>
      </c>
      <c r="F6" s="52">
        <f>E6-D6</f>
        <v>800</v>
      </c>
      <c r="G6" s="53"/>
    </row>
    <row r="7" spans="1:7" ht="28.5" customHeight="1">
      <c r="A7" s="50" t="s">
        <v>230</v>
      </c>
      <c r="B7" s="51"/>
      <c r="C7" s="51"/>
      <c r="D7" s="51">
        <v>1335</v>
      </c>
      <c r="E7" s="52"/>
      <c r="F7" s="52"/>
      <c r="G7" s="53"/>
    </row>
    <row r="8" spans="1:7" ht="28.5" customHeight="1">
      <c r="A8" s="50" t="s">
        <v>231</v>
      </c>
      <c r="B8" s="51"/>
      <c r="C8" s="51"/>
      <c r="D8" s="51"/>
      <c r="E8" s="52"/>
      <c r="F8" s="52"/>
      <c r="G8" s="53"/>
    </row>
    <row r="9" spans="1:7" ht="28.5" customHeight="1">
      <c r="A9" s="54" t="s">
        <v>216</v>
      </c>
      <c r="B9" s="51"/>
      <c r="C9" s="51"/>
      <c r="D9" s="55">
        <f>SUM(D6:D8)</f>
        <v>1335</v>
      </c>
      <c r="E9" s="52"/>
      <c r="F9" s="52"/>
      <c r="G9" s="53"/>
    </row>
    <row r="10" spans="1:7" ht="28.5" customHeight="1">
      <c r="A10" s="56" t="s">
        <v>2063</v>
      </c>
      <c r="B10" s="55"/>
      <c r="C10" s="55"/>
      <c r="D10" s="55">
        <f>D11+D12</f>
        <v>45</v>
      </c>
      <c r="E10" s="48"/>
      <c r="F10" s="48">
        <f>SUM(F5)</f>
        <v>-535</v>
      </c>
      <c r="G10" s="49">
        <f>(E10/D10-1)*100</f>
        <v>-100</v>
      </c>
    </row>
    <row r="11" spans="1:7" ht="28.5" customHeight="1">
      <c r="A11" s="50" t="s">
        <v>229</v>
      </c>
      <c r="B11" s="57"/>
      <c r="C11" s="57"/>
      <c r="D11" s="51"/>
      <c r="E11" s="58"/>
      <c r="F11" s="58"/>
      <c r="G11" s="58"/>
    </row>
    <row r="12" spans="1:7" ht="28.5" customHeight="1">
      <c r="A12" s="50" t="s">
        <v>230</v>
      </c>
      <c r="B12" s="57"/>
      <c r="C12" s="57"/>
      <c r="D12" s="51">
        <v>45</v>
      </c>
      <c r="E12" s="57"/>
      <c r="F12" s="57"/>
      <c r="G12" s="57"/>
    </row>
    <row r="13" spans="1:7" ht="28.5" customHeight="1">
      <c r="A13" s="54" t="s">
        <v>226</v>
      </c>
      <c r="B13" s="57"/>
      <c r="C13" s="57"/>
      <c r="D13" s="59">
        <f>SUM(D9:D10)</f>
        <v>1380</v>
      </c>
      <c r="E13" s="57"/>
      <c r="F13" s="57"/>
      <c r="G13" s="57"/>
    </row>
  </sheetData>
  <sheetProtection/>
  <mergeCells count="5">
    <mergeCell ref="A1:G1"/>
    <mergeCell ref="F3:G3"/>
    <mergeCell ref="A3:A4"/>
    <mergeCell ref="D3:D4"/>
    <mergeCell ref="E3:E4"/>
  </mergeCells>
  <printOptions horizontalCentered="1"/>
  <pageMargins left="0.9444444444444444" right="0.9444444444444444" top="0.9840277777777777" bottom="0.9444444444444444" header="0.5111111111111111" footer="0.7868055555555555"/>
  <pageSetup firstPageNumber="16" useFirstPageNumber="1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8"/>
  <sheetViews>
    <sheetView showZeros="0" workbookViewId="0" topLeftCell="A1">
      <selection activeCell="C6" sqref="C6"/>
    </sheetView>
  </sheetViews>
  <sheetFormatPr defaultColWidth="9.00390625" defaultRowHeight="14.25"/>
  <cols>
    <col min="1" max="1" width="48.50390625" style="30" customWidth="1"/>
    <col min="2" max="3" width="13.375" style="30" customWidth="1"/>
    <col min="4" max="16384" width="9.00390625" style="30" customWidth="1"/>
  </cols>
  <sheetData>
    <row r="1" spans="1:3" ht="47.25" customHeight="1">
      <c r="A1" s="31" t="s">
        <v>2064</v>
      </c>
      <c r="B1" s="31"/>
      <c r="C1" s="31"/>
    </row>
    <row r="2" spans="1:3" ht="33" customHeight="1">
      <c r="A2" s="32"/>
      <c r="B2" s="24"/>
      <c r="C2" s="33" t="s">
        <v>62</v>
      </c>
    </row>
    <row r="3" spans="1:3" ht="40.5" customHeight="1">
      <c r="A3" s="34" t="s">
        <v>165</v>
      </c>
      <c r="B3" s="21" t="s">
        <v>1419</v>
      </c>
      <c r="C3" s="21" t="s">
        <v>200</v>
      </c>
    </row>
    <row r="4" spans="1:3" ht="40.5" customHeight="1">
      <c r="A4" s="35" t="s">
        <v>203</v>
      </c>
      <c r="B4" s="18"/>
      <c r="C4" s="36"/>
    </row>
    <row r="5" spans="1:3" ht="40.5" customHeight="1">
      <c r="A5" s="35" t="s">
        <v>204</v>
      </c>
      <c r="B5" s="18"/>
      <c r="C5" s="36"/>
    </row>
    <row r="6" spans="1:3" ht="40.5" customHeight="1">
      <c r="A6" s="35" t="s">
        <v>2065</v>
      </c>
      <c r="B6" s="18"/>
      <c r="C6" s="36"/>
    </row>
    <row r="7" spans="1:3" s="29" customFormat="1" ht="40.5" customHeight="1">
      <c r="A7" s="35" t="s">
        <v>2066</v>
      </c>
      <c r="B7" s="18"/>
      <c r="C7" s="36"/>
    </row>
    <row r="8" spans="1:3" ht="40.5" customHeight="1">
      <c r="A8" s="37" t="s">
        <v>205</v>
      </c>
      <c r="B8" s="38">
        <f>B4+B5</f>
        <v>0</v>
      </c>
      <c r="C8" s="39"/>
    </row>
  </sheetData>
  <sheetProtection/>
  <mergeCells count="1">
    <mergeCell ref="A1:C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32.625" style="0" customWidth="1"/>
    <col min="2" max="4" width="13.625" style="0" customWidth="1"/>
  </cols>
  <sheetData>
    <row r="1" spans="1:4" ht="22.5">
      <c r="A1" s="13" t="s">
        <v>2067</v>
      </c>
      <c r="B1" s="13"/>
      <c r="C1" s="13"/>
      <c r="D1" s="13"/>
    </row>
    <row r="2" spans="1:4" ht="18.75" customHeight="1">
      <c r="A2" s="24"/>
      <c r="B2" s="24"/>
      <c r="C2" s="24"/>
      <c r="D2" s="15" t="s">
        <v>62</v>
      </c>
    </row>
    <row r="3" spans="1:4" ht="34.5" customHeight="1">
      <c r="A3" s="21" t="s">
        <v>2068</v>
      </c>
      <c r="B3" s="25" t="s">
        <v>68</v>
      </c>
      <c r="C3" s="25" t="s">
        <v>248</v>
      </c>
      <c r="D3" s="25" t="s">
        <v>2069</v>
      </c>
    </row>
    <row r="4" spans="1:4" ht="33.75" customHeight="1">
      <c r="A4" s="26" t="s">
        <v>2070</v>
      </c>
      <c r="B4" s="26"/>
      <c r="C4" s="26"/>
      <c r="D4" s="26"/>
    </row>
    <row r="5" spans="1:4" ht="33.75" customHeight="1">
      <c r="A5" s="26" t="s">
        <v>2071</v>
      </c>
      <c r="B5" s="26"/>
      <c r="C5" s="26"/>
      <c r="D5" s="26"/>
    </row>
    <row r="6" spans="1:4" ht="33.75" customHeight="1">
      <c r="A6" s="26" t="s">
        <v>2072</v>
      </c>
      <c r="B6" s="26"/>
      <c r="C6" s="26"/>
      <c r="D6" s="26"/>
    </row>
    <row r="7" spans="1:4" ht="33.75" customHeight="1">
      <c r="A7" s="26" t="s">
        <v>2073</v>
      </c>
      <c r="B7" s="26"/>
      <c r="C7" s="26"/>
      <c r="D7" s="26"/>
    </row>
    <row r="8" spans="1:4" ht="33.75" customHeight="1">
      <c r="A8" s="27" t="s">
        <v>2074</v>
      </c>
      <c r="B8" s="26"/>
      <c r="C8" s="26"/>
      <c r="D8" s="26"/>
    </row>
    <row r="9" spans="1:4" ht="33.75" customHeight="1">
      <c r="A9" s="26" t="s">
        <v>2075</v>
      </c>
      <c r="B9" s="26"/>
      <c r="C9" s="26"/>
      <c r="D9" s="26"/>
    </row>
    <row r="10" spans="1:4" ht="33.75" customHeight="1">
      <c r="A10" s="28" t="s">
        <v>2076</v>
      </c>
      <c r="B10" s="26"/>
      <c r="C10" s="26"/>
      <c r="D10" s="26"/>
    </row>
    <row r="11" spans="1:4" ht="33.75" customHeight="1">
      <c r="A11" s="28" t="s">
        <v>2077</v>
      </c>
      <c r="B11" s="26"/>
      <c r="C11" s="26"/>
      <c r="D11" s="26"/>
    </row>
    <row r="12" spans="1:4" ht="33.75" customHeight="1">
      <c r="A12" s="27" t="s">
        <v>2078</v>
      </c>
      <c r="B12" s="26"/>
      <c r="C12" s="26"/>
      <c r="D12" s="26"/>
    </row>
  </sheetData>
  <sheetProtection/>
  <mergeCells count="1">
    <mergeCell ref="A1:D1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77.375" style="239" customWidth="1"/>
    <col min="2" max="2" width="9.00390625" style="239" customWidth="1"/>
    <col min="3" max="3" width="14.75390625" style="239" customWidth="1"/>
    <col min="4" max="16384" width="9.00390625" style="239" customWidth="1"/>
  </cols>
  <sheetData>
    <row r="1" spans="1:3" ht="40.5" customHeight="1">
      <c r="A1" s="240" t="s">
        <v>13</v>
      </c>
      <c r="B1" s="241" t="s">
        <v>14</v>
      </c>
      <c r="C1" s="241" t="s">
        <v>15</v>
      </c>
    </row>
    <row r="2" spans="1:3" s="30" customFormat="1" ht="21.75" customHeight="1">
      <c r="A2" s="242" t="s">
        <v>16</v>
      </c>
      <c r="B2" s="243" t="s">
        <v>17</v>
      </c>
      <c r="C2" s="243"/>
    </row>
    <row r="3" spans="1:3" s="237" customFormat="1" ht="21.75" customHeight="1">
      <c r="A3" s="244" t="s">
        <v>18</v>
      </c>
      <c r="B3" s="243" t="s">
        <v>17</v>
      </c>
      <c r="C3" s="245"/>
    </row>
    <row r="4" spans="1:3" s="237" customFormat="1" ht="21.75" customHeight="1">
      <c r="A4" s="246" t="s">
        <v>19</v>
      </c>
      <c r="B4" s="243" t="s">
        <v>17</v>
      </c>
      <c r="C4" s="245"/>
    </row>
    <row r="5" spans="1:3" s="237" customFormat="1" ht="21.75" customHeight="1">
      <c r="A5" s="246" t="s">
        <v>20</v>
      </c>
      <c r="B5" s="243" t="s">
        <v>17</v>
      </c>
      <c r="C5" s="245"/>
    </row>
    <row r="6" spans="1:3" s="237" customFormat="1" ht="21.75" customHeight="1">
      <c r="A6" s="246" t="s">
        <v>21</v>
      </c>
      <c r="B6" s="243" t="s">
        <v>17</v>
      </c>
      <c r="C6" s="245"/>
    </row>
    <row r="7" spans="1:3" s="237" customFormat="1" ht="21.75" customHeight="1">
      <c r="A7" s="246" t="s">
        <v>22</v>
      </c>
      <c r="B7" s="243" t="s">
        <v>17</v>
      </c>
      <c r="C7" s="245"/>
    </row>
    <row r="8" spans="1:3" s="237" customFormat="1" ht="21.75" customHeight="1">
      <c r="A8" s="246" t="s">
        <v>23</v>
      </c>
      <c r="B8" s="243" t="s">
        <v>17</v>
      </c>
      <c r="C8" s="245"/>
    </row>
    <row r="9" spans="1:3" s="237" customFormat="1" ht="21.75" customHeight="1">
      <c r="A9" s="244" t="s">
        <v>24</v>
      </c>
      <c r="B9" s="247"/>
      <c r="C9" s="245"/>
    </row>
    <row r="10" spans="1:3" s="237" customFormat="1" ht="21.75" customHeight="1">
      <c r="A10" s="246" t="s">
        <v>25</v>
      </c>
      <c r="B10" s="243" t="s">
        <v>17</v>
      </c>
      <c r="C10" s="245"/>
    </row>
    <row r="11" spans="1:3" s="237" customFormat="1" ht="21.75" customHeight="1">
      <c r="A11" s="246" t="s">
        <v>26</v>
      </c>
      <c r="B11" s="243" t="s">
        <v>17</v>
      </c>
      <c r="C11" s="245"/>
    </row>
    <row r="12" spans="1:3" s="237" customFormat="1" ht="21.75" customHeight="1">
      <c r="A12" s="246" t="s">
        <v>27</v>
      </c>
      <c r="B12" s="243" t="s">
        <v>17</v>
      </c>
      <c r="C12" s="245"/>
    </row>
    <row r="13" spans="1:3" s="237" customFormat="1" ht="21.75" customHeight="1">
      <c r="A13" s="246" t="s">
        <v>28</v>
      </c>
      <c r="B13" s="243" t="s">
        <v>17</v>
      </c>
      <c r="C13" s="245"/>
    </row>
    <row r="14" spans="1:3" s="237" customFormat="1" ht="21.75" customHeight="1">
      <c r="A14" s="246" t="s">
        <v>29</v>
      </c>
      <c r="B14" s="243" t="s">
        <v>17</v>
      </c>
      <c r="C14" s="245"/>
    </row>
    <row r="15" spans="1:3" s="237" customFormat="1" ht="21.75" customHeight="1">
      <c r="A15" s="244" t="s">
        <v>30</v>
      </c>
      <c r="B15" s="247"/>
      <c r="C15" s="245"/>
    </row>
    <row r="16" spans="1:3" s="237" customFormat="1" ht="21.75" customHeight="1">
      <c r="A16" s="246" t="s">
        <v>31</v>
      </c>
      <c r="B16" s="243" t="s">
        <v>17</v>
      </c>
      <c r="C16" s="245"/>
    </row>
    <row r="17" spans="1:3" s="237" customFormat="1" ht="21.75" customHeight="1">
      <c r="A17" s="248" t="s">
        <v>32</v>
      </c>
      <c r="B17" s="247"/>
      <c r="C17" s="245"/>
    </row>
    <row r="18" spans="1:3" s="237" customFormat="1" ht="21.75" customHeight="1">
      <c r="A18" s="244" t="s">
        <v>33</v>
      </c>
      <c r="B18" s="247"/>
      <c r="C18" s="245"/>
    </row>
    <row r="19" spans="1:3" s="237" customFormat="1" ht="21.75" customHeight="1">
      <c r="A19" s="246" t="s">
        <v>34</v>
      </c>
      <c r="B19" s="243" t="s">
        <v>17</v>
      </c>
      <c r="C19" s="245"/>
    </row>
    <row r="20" spans="1:3" s="237" customFormat="1" ht="21.75" customHeight="1">
      <c r="A20" s="246" t="s">
        <v>35</v>
      </c>
      <c r="B20" s="243" t="s">
        <v>17</v>
      </c>
      <c r="C20" s="245"/>
    </row>
    <row r="21" spans="1:3" s="237" customFormat="1" ht="21.75" customHeight="1">
      <c r="A21" s="246" t="s">
        <v>36</v>
      </c>
      <c r="B21" s="243" t="s">
        <v>17</v>
      </c>
      <c r="C21" s="245"/>
    </row>
    <row r="22" spans="1:3" s="237" customFormat="1" ht="21.75" customHeight="1">
      <c r="A22" s="246" t="s">
        <v>37</v>
      </c>
      <c r="B22" s="243" t="s">
        <v>17</v>
      </c>
      <c r="C22" s="245"/>
    </row>
    <row r="23" spans="1:3" s="238" customFormat="1" ht="21.75" customHeight="1">
      <c r="A23" s="246" t="s">
        <v>38</v>
      </c>
      <c r="B23" s="243" t="s">
        <v>17</v>
      </c>
      <c r="C23" s="249"/>
    </row>
    <row r="24" spans="1:3" s="238" customFormat="1" ht="21.75" customHeight="1">
      <c r="A24" s="246" t="s">
        <v>39</v>
      </c>
      <c r="B24" s="243" t="s">
        <v>17</v>
      </c>
      <c r="C24" s="249"/>
    </row>
    <row r="25" spans="1:3" s="238" customFormat="1" ht="21.75" customHeight="1">
      <c r="A25" s="246" t="s">
        <v>40</v>
      </c>
      <c r="B25" s="243" t="s">
        <v>17</v>
      </c>
      <c r="C25" s="249"/>
    </row>
    <row r="26" spans="1:3" s="238" customFormat="1" ht="21.75" customHeight="1">
      <c r="A26" s="246" t="s">
        <v>41</v>
      </c>
      <c r="B26" s="243" t="s">
        <v>17</v>
      </c>
      <c r="C26" s="249"/>
    </row>
    <row r="27" spans="1:3" s="238" customFormat="1" ht="21.75" customHeight="1">
      <c r="A27" s="246" t="s">
        <v>42</v>
      </c>
      <c r="B27" s="243" t="s">
        <v>17</v>
      </c>
      <c r="C27" s="249"/>
    </row>
    <row r="28" spans="1:3" s="238" customFormat="1" ht="21.75" customHeight="1">
      <c r="A28" s="246" t="s">
        <v>43</v>
      </c>
      <c r="B28" s="243" t="s">
        <v>44</v>
      </c>
      <c r="C28" s="245" t="s">
        <v>45</v>
      </c>
    </row>
    <row r="29" spans="1:3" s="238" customFormat="1" ht="21.75" customHeight="1">
      <c r="A29" s="246" t="s">
        <v>46</v>
      </c>
      <c r="B29" s="243" t="s">
        <v>44</v>
      </c>
      <c r="C29" s="245" t="s">
        <v>45</v>
      </c>
    </row>
    <row r="30" spans="1:3" s="237" customFormat="1" ht="21.75" customHeight="1">
      <c r="A30" s="244" t="s">
        <v>47</v>
      </c>
      <c r="B30" s="243" t="s">
        <v>17</v>
      </c>
      <c r="C30" s="245"/>
    </row>
    <row r="31" spans="1:3" s="237" customFormat="1" ht="21.75" customHeight="1">
      <c r="A31" s="246" t="s">
        <v>48</v>
      </c>
      <c r="B31" s="243" t="s">
        <v>17</v>
      </c>
      <c r="C31" s="245"/>
    </row>
    <row r="32" spans="1:3" s="237" customFormat="1" ht="21.75" customHeight="1">
      <c r="A32" s="246" t="s">
        <v>49</v>
      </c>
      <c r="B32" s="243" t="s">
        <v>17</v>
      </c>
      <c r="C32" s="245"/>
    </row>
    <row r="33" spans="1:3" s="237" customFormat="1" ht="21.75" customHeight="1">
      <c r="A33" s="246" t="s">
        <v>50</v>
      </c>
      <c r="B33" s="243" t="s">
        <v>44</v>
      </c>
      <c r="C33" s="245" t="s">
        <v>45</v>
      </c>
    </row>
    <row r="34" spans="1:3" s="237" customFormat="1" ht="21.75" customHeight="1">
      <c r="A34" s="244" t="s">
        <v>51</v>
      </c>
      <c r="B34" s="247"/>
      <c r="C34" s="245"/>
    </row>
    <row r="35" spans="1:3" s="237" customFormat="1" ht="21.75" customHeight="1">
      <c r="A35" s="246" t="s">
        <v>52</v>
      </c>
      <c r="B35" s="247" t="s">
        <v>44</v>
      </c>
      <c r="C35" s="245" t="s">
        <v>53</v>
      </c>
    </row>
    <row r="36" spans="1:3" s="237" customFormat="1" ht="21.75" customHeight="1">
      <c r="A36" s="246" t="s">
        <v>54</v>
      </c>
      <c r="B36" s="247" t="s">
        <v>44</v>
      </c>
      <c r="C36" s="245" t="s">
        <v>55</v>
      </c>
    </row>
    <row r="37" spans="1:3" s="238" customFormat="1" ht="21.75" customHeight="1">
      <c r="A37" s="244" t="s">
        <v>56</v>
      </c>
      <c r="B37" s="250"/>
      <c r="C37" s="249"/>
    </row>
    <row r="38" spans="1:3" s="238" customFormat="1" ht="17.25" customHeight="1">
      <c r="A38" s="246" t="s">
        <v>57</v>
      </c>
      <c r="B38" s="247" t="s">
        <v>44</v>
      </c>
      <c r="C38" s="245" t="s">
        <v>53</v>
      </c>
    </row>
    <row r="39" spans="1:3" s="238" customFormat="1" ht="17.25" customHeight="1">
      <c r="A39" s="246" t="s">
        <v>58</v>
      </c>
      <c r="B39" s="247" t="s">
        <v>44</v>
      </c>
      <c r="C39" s="245" t="s">
        <v>55</v>
      </c>
    </row>
    <row r="40" spans="1:3" s="238" customFormat="1" ht="17.25" customHeight="1">
      <c r="A40" s="244" t="s">
        <v>59</v>
      </c>
      <c r="B40" s="250"/>
      <c r="C40" s="249"/>
    </row>
    <row r="41" spans="1:3" s="238" customFormat="1" ht="17.25" customHeight="1">
      <c r="A41" s="246" t="s">
        <v>60</v>
      </c>
      <c r="B41" s="250" t="s">
        <v>17</v>
      </c>
      <c r="C41" s="249"/>
    </row>
    <row r="42" spans="1:3" s="238" customFormat="1" ht="17.25" customHeight="1">
      <c r="A42" s="249"/>
      <c r="B42" s="250"/>
      <c r="C42" s="249"/>
    </row>
    <row r="43" s="238" customFormat="1" ht="17.25" customHeight="1">
      <c r="B43" s="251"/>
    </row>
    <row r="44" ht="15">
      <c r="A44" s="238"/>
    </row>
  </sheetData>
  <sheetProtection/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38.25390625" style="0" customWidth="1"/>
    <col min="2" max="4" width="13.625" style="0" customWidth="1"/>
  </cols>
  <sheetData>
    <row r="1" spans="1:4" ht="22.5">
      <c r="A1" s="13" t="s">
        <v>2079</v>
      </c>
      <c r="B1" s="13"/>
      <c r="C1" s="13"/>
      <c r="D1" s="13"/>
    </row>
    <row r="2" spans="1:4" ht="18.75" customHeight="1">
      <c r="A2" s="24"/>
      <c r="B2" s="24"/>
      <c r="C2" s="24"/>
      <c r="D2" s="15" t="s">
        <v>62</v>
      </c>
    </row>
    <row r="3" spans="1:4" ht="34.5" customHeight="1">
      <c r="A3" s="21" t="s">
        <v>2068</v>
      </c>
      <c r="B3" s="25" t="s">
        <v>68</v>
      </c>
      <c r="C3" s="25" t="s">
        <v>248</v>
      </c>
      <c r="D3" s="25" t="s">
        <v>2069</v>
      </c>
    </row>
    <row r="4" spans="1:4" ht="33.75" customHeight="1">
      <c r="A4" s="26" t="s">
        <v>2080</v>
      </c>
      <c r="B4" s="26"/>
      <c r="C4" s="26"/>
      <c r="D4" s="26"/>
    </row>
    <row r="5" spans="1:4" ht="33.75" customHeight="1">
      <c r="A5" s="26" t="s">
        <v>2081</v>
      </c>
      <c r="B5" s="26"/>
      <c r="C5" s="26"/>
      <c r="D5" s="26"/>
    </row>
    <row r="6" spans="1:4" ht="33.75" customHeight="1">
      <c r="A6" s="26" t="s">
        <v>2082</v>
      </c>
      <c r="B6" s="26"/>
      <c r="C6" s="26"/>
      <c r="D6" s="26"/>
    </row>
    <row r="7" spans="1:4" ht="33.75" customHeight="1">
      <c r="A7" s="26" t="s">
        <v>2083</v>
      </c>
      <c r="B7" s="26"/>
      <c r="C7" s="26"/>
      <c r="D7" s="26"/>
    </row>
    <row r="8" spans="1:4" ht="33.75" customHeight="1">
      <c r="A8" s="27" t="s">
        <v>115</v>
      </c>
      <c r="B8" s="26"/>
      <c r="C8" s="26"/>
      <c r="D8" s="26"/>
    </row>
    <row r="9" spans="1:4" ht="33.75" customHeight="1">
      <c r="A9" s="26" t="s">
        <v>2084</v>
      </c>
      <c r="B9" s="26"/>
      <c r="C9" s="26"/>
      <c r="D9" s="26"/>
    </row>
    <row r="10" spans="1:4" ht="33.75" customHeight="1">
      <c r="A10" s="28" t="s">
        <v>2085</v>
      </c>
      <c r="B10" s="26"/>
      <c r="C10" s="26"/>
      <c r="D10" s="26"/>
    </row>
    <row r="11" spans="1:4" ht="33.75" customHeight="1">
      <c r="A11" s="28" t="s">
        <v>276</v>
      </c>
      <c r="B11" s="26"/>
      <c r="C11" s="26"/>
      <c r="D11" s="26"/>
    </row>
    <row r="12" spans="1:4" ht="33.75" customHeight="1">
      <c r="A12" s="27" t="s">
        <v>2086</v>
      </c>
      <c r="B12" s="26"/>
      <c r="C12" s="26"/>
      <c r="D12" s="26"/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3" sqref="D3:D4"/>
    </sheetView>
  </sheetViews>
  <sheetFormatPr defaultColWidth="9.00390625" defaultRowHeight="14.25"/>
  <cols>
    <col min="1" max="1" width="38.125" style="12" customWidth="1"/>
    <col min="2" max="4" width="14.50390625" style="12" customWidth="1"/>
    <col min="5" max="16384" width="9.00390625" style="12" customWidth="1"/>
  </cols>
  <sheetData>
    <row r="1" spans="1:4" ht="54.75" customHeight="1">
      <c r="A1" s="13" t="s">
        <v>2087</v>
      </c>
      <c r="B1" s="13"/>
      <c r="C1" s="13"/>
      <c r="D1" s="13"/>
    </row>
    <row r="2" spans="1:4" ht="24" customHeight="1">
      <c r="A2" s="14"/>
      <c r="B2" s="14"/>
      <c r="C2" s="14"/>
      <c r="D2" s="15" t="s">
        <v>62</v>
      </c>
    </row>
    <row r="3" spans="1:4" ht="28.5" customHeight="1">
      <c r="A3" s="16" t="s">
        <v>2088</v>
      </c>
      <c r="B3" s="7" t="s">
        <v>2089</v>
      </c>
      <c r="C3" s="7" t="s">
        <v>2090</v>
      </c>
      <c r="D3" s="7" t="s">
        <v>2069</v>
      </c>
    </row>
    <row r="4" spans="1:4" ht="28.5" customHeight="1">
      <c r="A4" s="17"/>
      <c r="B4" s="9"/>
      <c r="C4" s="9"/>
      <c r="D4" s="9"/>
    </row>
    <row r="5" spans="1:4" ht="33" customHeight="1">
      <c r="A5" s="18" t="s">
        <v>2091</v>
      </c>
      <c r="B5" s="18"/>
      <c r="C5" s="18"/>
      <c r="D5" s="19"/>
    </row>
    <row r="6" spans="1:4" ht="33" customHeight="1">
      <c r="A6" s="18" t="s">
        <v>2092</v>
      </c>
      <c r="B6" s="18"/>
      <c r="C6" s="18"/>
      <c r="D6" s="19"/>
    </row>
    <row r="7" spans="1:4" ht="33" customHeight="1">
      <c r="A7" s="18" t="s">
        <v>2093</v>
      </c>
      <c r="B7" s="20"/>
      <c r="C7" s="18"/>
      <c r="D7" s="19"/>
    </row>
    <row r="8" spans="1:4" ht="33" customHeight="1">
      <c r="A8" s="18" t="s">
        <v>2094</v>
      </c>
      <c r="B8" s="20"/>
      <c r="C8" s="18"/>
      <c r="D8" s="19"/>
    </row>
    <row r="9" spans="1:4" ht="33" customHeight="1">
      <c r="A9" s="18" t="s">
        <v>2095</v>
      </c>
      <c r="B9" s="18"/>
      <c r="C9" s="18"/>
      <c r="D9" s="19"/>
    </row>
    <row r="10" spans="1:4" ht="33" customHeight="1">
      <c r="A10" s="21" t="s">
        <v>216</v>
      </c>
      <c r="B10" s="18"/>
      <c r="C10" s="18"/>
      <c r="D10" s="19"/>
    </row>
    <row r="12" spans="1:4" ht="33" customHeight="1">
      <c r="A12" s="22"/>
      <c r="B12" s="22"/>
      <c r="C12" s="22"/>
      <c r="D12" s="22"/>
    </row>
    <row r="13" spans="1:4" ht="19.5" customHeight="1">
      <c r="A13" s="23"/>
      <c r="B13" s="23"/>
      <c r="C13" s="23"/>
      <c r="D13" s="23"/>
    </row>
    <row r="14" spans="1:4" ht="19.5" customHeight="1">
      <c r="A14" s="23"/>
      <c r="B14" s="23"/>
      <c r="C14" s="23"/>
      <c r="D14" s="23"/>
    </row>
  </sheetData>
  <sheetProtection/>
  <mergeCells count="6">
    <mergeCell ref="A1:D1"/>
    <mergeCell ref="A12:D12"/>
    <mergeCell ref="A3:A4"/>
    <mergeCell ref="B3:B4"/>
    <mergeCell ref="C3:C4"/>
    <mergeCell ref="D3:D4"/>
  </mergeCells>
  <printOptions horizontalCentered="1" verticalCentered="1"/>
  <pageMargins left="0.9597222222222223" right="0.6798611111111111" top="0.5798611111111112" bottom="1.35" header="0.3" footer="0.23958333333333334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0"/>
  <sheetViews>
    <sheetView showZeros="0" workbookViewId="0" topLeftCell="A1">
      <selection activeCell="H14" sqref="H14"/>
    </sheetView>
  </sheetViews>
  <sheetFormatPr defaultColWidth="9.00390625" defaultRowHeight="14.25"/>
  <cols>
    <col min="1" max="1" width="36.75390625" style="12" customWidth="1"/>
    <col min="2" max="4" width="14.375" style="12" customWidth="1"/>
    <col min="5" max="16384" width="9.00390625" style="12" customWidth="1"/>
  </cols>
  <sheetData>
    <row r="1" spans="1:4" ht="54.75" customHeight="1">
      <c r="A1" s="13" t="s">
        <v>2096</v>
      </c>
      <c r="B1" s="13"/>
      <c r="C1" s="13"/>
      <c r="D1" s="13"/>
    </row>
    <row r="2" spans="1:4" ht="24" customHeight="1">
      <c r="A2" s="14"/>
      <c r="B2" s="14"/>
      <c r="C2" s="14"/>
      <c r="D2" s="15" t="s">
        <v>62</v>
      </c>
    </row>
    <row r="3" spans="1:4" ht="28.5" customHeight="1">
      <c r="A3" s="16" t="s">
        <v>2088</v>
      </c>
      <c r="B3" s="7" t="s">
        <v>2089</v>
      </c>
      <c r="C3" s="7" t="s">
        <v>2090</v>
      </c>
      <c r="D3" s="7" t="s">
        <v>2069</v>
      </c>
    </row>
    <row r="4" spans="1:4" ht="28.5" customHeight="1">
      <c r="A4" s="17"/>
      <c r="B4" s="9"/>
      <c r="C4" s="9"/>
      <c r="D4" s="9"/>
    </row>
    <row r="5" spans="1:4" ht="33" customHeight="1">
      <c r="A5" s="18" t="s">
        <v>2097</v>
      </c>
      <c r="B5" s="18"/>
      <c r="C5" s="18"/>
      <c r="D5" s="19"/>
    </row>
    <row r="6" spans="1:4" ht="33" customHeight="1">
      <c r="A6" s="18" t="s">
        <v>2098</v>
      </c>
      <c r="B6" s="18"/>
      <c r="C6" s="18"/>
      <c r="D6" s="19"/>
    </row>
    <row r="7" spans="1:4" ht="33" customHeight="1">
      <c r="A7" s="18" t="s">
        <v>2099</v>
      </c>
      <c r="B7" s="20"/>
      <c r="C7" s="18"/>
      <c r="D7" s="19"/>
    </row>
    <row r="8" spans="1:4" ht="33" customHeight="1">
      <c r="A8" s="18" t="s">
        <v>2100</v>
      </c>
      <c r="B8" s="20"/>
      <c r="C8" s="18"/>
      <c r="D8" s="19"/>
    </row>
    <row r="9" spans="1:4" ht="33" customHeight="1">
      <c r="A9" s="18" t="s">
        <v>2101</v>
      </c>
      <c r="B9" s="18"/>
      <c r="C9" s="18"/>
      <c r="D9" s="19"/>
    </row>
    <row r="10" spans="1:4" ht="33" customHeight="1">
      <c r="A10" s="21" t="s">
        <v>216</v>
      </c>
      <c r="B10" s="18"/>
      <c r="C10" s="18"/>
      <c r="D10" s="19"/>
    </row>
  </sheetData>
  <sheetProtection/>
  <mergeCells count="5">
    <mergeCell ref="A1:D1"/>
    <mergeCell ref="A3:A4"/>
    <mergeCell ref="B3:B4"/>
    <mergeCell ref="C3:C4"/>
    <mergeCell ref="D3:D4"/>
  </mergeCells>
  <printOptions horizontalCentered="1" verticalCentered="1"/>
  <pageMargins left="0.7479166666666667" right="0.7479166666666667" top="0.5097222222222222" bottom="0.28958333333333336" header="0.3" footer="0.23958333333333334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E15" sqref="E15"/>
    </sheetView>
  </sheetViews>
  <sheetFormatPr defaultColWidth="9.00390625" defaultRowHeight="14.25"/>
  <cols>
    <col min="1" max="1" width="5.50390625" style="1" customWidth="1"/>
    <col min="2" max="2" width="6.625" style="1" customWidth="1"/>
    <col min="3" max="8" width="8.375" style="1" customWidth="1"/>
    <col min="9" max="9" width="6.625" style="1" customWidth="1"/>
    <col min="10" max="15" width="8.375" style="1" customWidth="1"/>
    <col min="16" max="16384" width="9.00390625" style="2" customWidth="1"/>
  </cols>
  <sheetData>
    <row r="1" spans="1:15" ht="51.75" customHeight="1">
      <c r="A1" s="3" t="s">
        <v>2102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2103</v>
      </c>
      <c r="B2" s="5" t="s">
        <v>238</v>
      </c>
      <c r="C2" s="6"/>
      <c r="D2" s="6"/>
      <c r="E2" s="6"/>
      <c r="F2" s="6"/>
      <c r="G2" s="6"/>
      <c r="H2" s="6"/>
      <c r="I2" s="4" t="s">
        <v>2104</v>
      </c>
      <c r="J2" s="4"/>
      <c r="K2" s="4"/>
      <c r="L2" s="4"/>
      <c r="M2" s="4"/>
      <c r="N2" s="4"/>
      <c r="O2" s="4"/>
    </row>
    <row r="3" spans="1:15" ht="24.75" customHeight="1">
      <c r="A3" s="4"/>
      <c r="B3" s="4" t="s">
        <v>239</v>
      </c>
      <c r="C3" s="4"/>
      <c r="D3" s="4"/>
      <c r="E3" s="4"/>
      <c r="F3" s="4"/>
      <c r="G3" s="4"/>
      <c r="H3" s="4"/>
      <c r="I3" s="4" t="s">
        <v>239</v>
      </c>
      <c r="J3" s="4"/>
      <c r="K3" s="4"/>
      <c r="L3" s="4"/>
      <c r="M3" s="4"/>
      <c r="N3" s="4"/>
      <c r="O3" s="4"/>
    </row>
    <row r="4" spans="1:15" ht="24.75" customHeight="1">
      <c r="A4" s="4"/>
      <c r="B4" s="7" t="s">
        <v>240</v>
      </c>
      <c r="C4" s="7" t="s">
        <v>241</v>
      </c>
      <c r="D4" s="7" t="s">
        <v>242</v>
      </c>
      <c r="E4" s="5" t="s">
        <v>243</v>
      </c>
      <c r="F4" s="6"/>
      <c r="G4" s="8"/>
      <c r="H4" s="7" t="s">
        <v>244</v>
      </c>
      <c r="I4" s="7" t="s">
        <v>240</v>
      </c>
      <c r="J4" s="7" t="s">
        <v>2105</v>
      </c>
      <c r="K4" s="7" t="s">
        <v>242</v>
      </c>
      <c r="L4" s="5" t="s">
        <v>243</v>
      </c>
      <c r="M4" s="6"/>
      <c r="N4" s="8"/>
      <c r="O4" s="7" t="s">
        <v>244</v>
      </c>
    </row>
    <row r="5" spans="1:15" ht="47.25" customHeight="1">
      <c r="A5" s="4"/>
      <c r="B5" s="9"/>
      <c r="C5" s="9"/>
      <c r="D5" s="9"/>
      <c r="E5" s="4" t="s">
        <v>167</v>
      </c>
      <c r="F5" s="4" t="s">
        <v>245</v>
      </c>
      <c r="G5" s="4" t="s">
        <v>246</v>
      </c>
      <c r="H5" s="9"/>
      <c r="I5" s="9"/>
      <c r="J5" s="9"/>
      <c r="K5" s="9"/>
      <c r="L5" s="4" t="s">
        <v>167</v>
      </c>
      <c r="M5" s="4" t="s">
        <v>245</v>
      </c>
      <c r="N5" s="4" t="s">
        <v>246</v>
      </c>
      <c r="O5" s="9"/>
    </row>
    <row r="6" spans="1:15" ht="45.75" customHeight="1">
      <c r="A6" s="4" t="s">
        <v>2106</v>
      </c>
      <c r="B6" s="4">
        <f>D6+F6+H6</f>
        <v>866.8</v>
      </c>
      <c r="C6" s="10">
        <v>0.045</v>
      </c>
      <c r="D6" s="4">
        <v>4.4</v>
      </c>
      <c r="E6" s="4">
        <f>F6+G6</f>
        <v>497.6</v>
      </c>
      <c r="F6" s="4">
        <v>497.6</v>
      </c>
      <c r="G6" s="4"/>
      <c r="H6" s="4">
        <v>364.8</v>
      </c>
      <c r="I6" s="4">
        <f>K6+L6+O6</f>
        <v>810</v>
      </c>
      <c r="J6" s="10">
        <f>(I6-B6)/B6</f>
        <v>-0.06552838024919239</v>
      </c>
      <c r="K6" s="4">
        <v>0</v>
      </c>
      <c r="L6" s="4">
        <f>M6+N6</f>
        <v>450</v>
      </c>
      <c r="M6" s="4">
        <v>450</v>
      </c>
      <c r="N6" s="4"/>
      <c r="O6" s="4">
        <v>360</v>
      </c>
    </row>
    <row r="7" spans="1:15" ht="51.75" customHeight="1">
      <c r="A7" s="11" t="s">
        <v>2107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</sheetData>
  <sheetProtection/>
  <mergeCells count="17">
    <mergeCell ref="A1:O1"/>
    <mergeCell ref="B2:H2"/>
    <mergeCell ref="I2:O2"/>
    <mergeCell ref="B3:H3"/>
    <mergeCell ref="I3:O3"/>
    <mergeCell ref="E4:G4"/>
    <mergeCell ref="L4:N4"/>
    <mergeCell ref="A7:O7"/>
    <mergeCell ref="A2:A5"/>
    <mergeCell ref="B4:B5"/>
    <mergeCell ref="C4:C5"/>
    <mergeCell ref="D4:D5"/>
    <mergeCell ref="H4:H5"/>
    <mergeCell ref="I4:I5"/>
    <mergeCell ref="J4:J5"/>
    <mergeCell ref="K4:K5"/>
    <mergeCell ref="O4:O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7">
      <selection activeCell="J13" sqref="J13"/>
    </sheetView>
  </sheetViews>
  <sheetFormatPr defaultColWidth="7.875" defaultRowHeight="14.25"/>
  <cols>
    <col min="1" max="1" width="30.625" style="30" customWidth="1"/>
    <col min="2" max="2" width="7.875" style="12" hidden="1" customWidth="1"/>
    <col min="3" max="3" width="11.25390625" style="12" hidden="1" customWidth="1"/>
    <col min="4" max="6" width="9.875" style="12" customWidth="1"/>
    <col min="7" max="8" width="9.875" style="219" customWidth="1"/>
  </cols>
  <sheetData>
    <row r="1" spans="1:8" ht="22.5">
      <c r="A1" s="13" t="s">
        <v>61</v>
      </c>
      <c r="B1" s="13"/>
      <c r="C1" s="13"/>
      <c r="D1" s="13"/>
      <c r="E1" s="13"/>
      <c r="F1" s="13"/>
      <c r="G1" s="220"/>
      <c r="H1" s="220"/>
    </row>
    <row r="2" spans="1:8" ht="15">
      <c r="A2" s="41"/>
      <c r="B2" s="41"/>
      <c r="C2" s="41"/>
      <c r="D2" s="41"/>
      <c r="E2" s="41"/>
      <c r="F2" s="41"/>
      <c r="G2" s="222"/>
      <c r="H2" s="231" t="s">
        <v>62</v>
      </c>
    </row>
    <row r="3" spans="1:8" s="60" customFormat="1" ht="45.75" customHeight="1">
      <c r="A3" s="21" t="s">
        <v>63</v>
      </c>
      <c r="B3" s="4" t="s">
        <v>64</v>
      </c>
      <c r="C3" s="4" t="s">
        <v>65</v>
      </c>
      <c r="D3" s="4" t="s">
        <v>66</v>
      </c>
      <c r="E3" s="4" t="s">
        <v>67</v>
      </c>
      <c r="F3" s="4" t="s">
        <v>68</v>
      </c>
      <c r="G3" s="201" t="s">
        <v>69</v>
      </c>
      <c r="H3" s="201" t="s">
        <v>70</v>
      </c>
    </row>
    <row r="4" spans="1:8" s="60" customFormat="1" ht="25.5" customHeight="1">
      <c r="A4" s="38" t="s">
        <v>71</v>
      </c>
      <c r="B4" s="38"/>
      <c r="C4" s="38" t="e">
        <f>SUM(C5,#REF!,C6:C16)</f>
        <v>#REF!</v>
      </c>
      <c r="D4" s="38">
        <f>SUM(D5:D16)</f>
        <v>5341</v>
      </c>
      <c r="E4" s="38">
        <f>SUM(E5:E16)</f>
        <v>8265</v>
      </c>
      <c r="F4" s="38">
        <f>SUM(F5:F16)</f>
        <v>9451</v>
      </c>
      <c r="G4" s="225">
        <f>F4/E4*100</f>
        <v>114.34966727162734</v>
      </c>
      <c r="H4" s="226">
        <f>(F4/D4-1)*100</f>
        <v>76.95188167009923</v>
      </c>
    </row>
    <row r="5" spans="1:8" ht="25.5" customHeight="1">
      <c r="A5" s="189" t="s">
        <v>72</v>
      </c>
      <c r="B5" s="18"/>
      <c r="C5" s="18">
        <v>786</v>
      </c>
      <c r="D5" s="193">
        <v>3323</v>
      </c>
      <c r="E5" s="193">
        <v>5985</v>
      </c>
      <c r="F5" s="193">
        <v>6327</v>
      </c>
      <c r="G5" s="227">
        <f aca="true" t="shared" si="0" ref="G5:G24">F5/E5*100</f>
        <v>105.71428571428572</v>
      </c>
      <c r="H5" s="228">
        <f aca="true" t="shared" si="1" ref="H5:H24">(F5/D5-1)*100</f>
        <v>90.40024074631357</v>
      </c>
    </row>
    <row r="6" spans="1:8" ht="25.5" customHeight="1">
      <c r="A6" s="189" t="s">
        <v>73</v>
      </c>
      <c r="B6" s="18"/>
      <c r="C6" s="18">
        <v>223</v>
      </c>
      <c r="D6" s="193">
        <v>368</v>
      </c>
      <c r="E6" s="193">
        <v>390</v>
      </c>
      <c r="F6" s="193">
        <v>395</v>
      </c>
      <c r="G6" s="227">
        <f t="shared" si="0"/>
        <v>101.28205128205127</v>
      </c>
      <c r="H6" s="228">
        <f t="shared" si="1"/>
        <v>7.336956521739135</v>
      </c>
    </row>
    <row r="7" spans="1:8" ht="25.5" customHeight="1">
      <c r="A7" s="189" t="s">
        <v>74</v>
      </c>
      <c r="B7" s="18"/>
      <c r="C7" s="18">
        <v>80</v>
      </c>
      <c r="D7" s="193">
        <v>607</v>
      </c>
      <c r="E7" s="193">
        <v>620</v>
      </c>
      <c r="F7" s="193">
        <v>685</v>
      </c>
      <c r="G7" s="227">
        <f t="shared" si="0"/>
        <v>110.48387096774192</v>
      </c>
      <c r="H7" s="228">
        <f t="shared" si="1"/>
        <v>12.850082372322902</v>
      </c>
    </row>
    <row r="8" spans="1:8" ht="25.5" customHeight="1">
      <c r="A8" s="189" t="s">
        <v>75</v>
      </c>
      <c r="B8" s="18"/>
      <c r="C8" s="18">
        <v>119</v>
      </c>
      <c r="D8" s="193"/>
      <c r="E8" s="193"/>
      <c r="F8" s="193">
        <v>4</v>
      </c>
      <c r="G8" s="227"/>
      <c r="H8" s="228"/>
    </row>
    <row r="9" spans="1:8" ht="25.5" customHeight="1">
      <c r="A9" s="189" t="s">
        <v>76</v>
      </c>
      <c r="B9" s="18"/>
      <c r="C9" s="18">
        <v>862</v>
      </c>
      <c r="D9" s="193">
        <v>449</v>
      </c>
      <c r="E9" s="193">
        <v>480</v>
      </c>
      <c r="F9" s="193">
        <v>406</v>
      </c>
      <c r="G9" s="227">
        <f t="shared" si="0"/>
        <v>84.58333333333333</v>
      </c>
      <c r="H9" s="228">
        <f t="shared" si="1"/>
        <v>-9.576837416481066</v>
      </c>
    </row>
    <row r="10" spans="1:8" ht="25.5" customHeight="1">
      <c r="A10" s="189" t="s">
        <v>77</v>
      </c>
      <c r="B10" s="18"/>
      <c r="C10" s="18">
        <v>171</v>
      </c>
      <c r="D10" s="193">
        <v>75</v>
      </c>
      <c r="E10" s="193">
        <v>80</v>
      </c>
      <c r="F10" s="193">
        <v>203</v>
      </c>
      <c r="G10" s="227">
        <f t="shared" si="0"/>
        <v>253.75</v>
      </c>
      <c r="H10" s="228">
        <f t="shared" si="1"/>
        <v>170.66666666666666</v>
      </c>
    </row>
    <row r="11" spans="1:8" ht="25.5" customHeight="1">
      <c r="A11" s="189" t="s">
        <v>78</v>
      </c>
      <c r="B11" s="18"/>
      <c r="C11" s="18">
        <v>469</v>
      </c>
      <c r="D11" s="193">
        <v>105</v>
      </c>
      <c r="E11" s="193">
        <v>150</v>
      </c>
      <c r="F11" s="193">
        <v>128</v>
      </c>
      <c r="G11" s="227">
        <f t="shared" si="0"/>
        <v>85.33333333333334</v>
      </c>
      <c r="H11" s="228">
        <f t="shared" si="1"/>
        <v>21.904761904761916</v>
      </c>
    </row>
    <row r="12" spans="1:8" ht="25.5" customHeight="1">
      <c r="A12" s="189" t="s">
        <v>79</v>
      </c>
      <c r="B12" s="18"/>
      <c r="C12" s="18">
        <v>141</v>
      </c>
      <c r="D12" s="193">
        <v>29</v>
      </c>
      <c r="E12" s="193">
        <v>30</v>
      </c>
      <c r="F12" s="193">
        <v>329</v>
      </c>
      <c r="G12" s="227">
        <f t="shared" si="0"/>
        <v>1096.6666666666667</v>
      </c>
      <c r="H12" s="228">
        <f t="shared" si="1"/>
        <v>1034.4827586206898</v>
      </c>
    </row>
    <row r="13" spans="1:8" ht="25.5" customHeight="1">
      <c r="A13" s="189" t="s">
        <v>80</v>
      </c>
      <c r="B13" s="18"/>
      <c r="C13" s="18">
        <v>469</v>
      </c>
      <c r="D13" s="193"/>
      <c r="E13" s="193">
        <v>10</v>
      </c>
      <c r="F13" s="193"/>
      <c r="G13" s="227">
        <f t="shared" si="0"/>
        <v>0</v>
      </c>
      <c r="H13" s="228"/>
    </row>
    <row r="14" spans="1:8" ht="25.5" customHeight="1">
      <c r="A14" s="189" t="s">
        <v>81</v>
      </c>
      <c r="B14" s="18"/>
      <c r="C14" s="18">
        <v>307</v>
      </c>
      <c r="D14" s="193">
        <v>111</v>
      </c>
      <c r="E14" s="193">
        <v>120</v>
      </c>
      <c r="F14" s="193">
        <v>263</v>
      </c>
      <c r="G14" s="227">
        <f t="shared" si="0"/>
        <v>219.16666666666669</v>
      </c>
      <c r="H14" s="228">
        <f t="shared" si="1"/>
        <v>136.93693693693692</v>
      </c>
    </row>
    <row r="15" spans="1:8" ht="25.5" customHeight="1">
      <c r="A15" s="189" t="s">
        <v>82</v>
      </c>
      <c r="B15" s="18"/>
      <c r="C15" s="18"/>
      <c r="D15" s="193">
        <v>198</v>
      </c>
      <c r="E15" s="193">
        <v>200</v>
      </c>
      <c r="F15" s="193">
        <v>698</v>
      </c>
      <c r="G15" s="227">
        <f t="shared" si="0"/>
        <v>349</v>
      </c>
      <c r="H15" s="228">
        <f t="shared" si="1"/>
        <v>252.5252525252525</v>
      </c>
    </row>
    <row r="16" spans="1:8" ht="25.5" customHeight="1">
      <c r="A16" s="189" t="s">
        <v>83</v>
      </c>
      <c r="B16" s="18"/>
      <c r="C16" s="18">
        <v>1122</v>
      </c>
      <c r="D16" s="18">
        <v>76</v>
      </c>
      <c r="E16" s="191">
        <v>200</v>
      </c>
      <c r="F16" s="18">
        <v>13</v>
      </c>
      <c r="G16" s="227">
        <f t="shared" si="0"/>
        <v>6.5</v>
      </c>
      <c r="H16" s="228">
        <f t="shared" si="1"/>
        <v>-82.89473684210526</v>
      </c>
    </row>
    <row r="17" spans="1:8" s="60" customFormat="1" ht="25.5" customHeight="1">
      <c r="A17" s="232" t="s">
        <v>84</v>
      </c>
      <c r="B17" s="38"/>
      <c r="C17" s="38">
        <f>SUM(C18,C19:C22)</f>
        <v>1089</v>
      </c>
      <c r="D17" s="38">
        <f>SUM(D18,D19:D23)</f>
        <v>3975</v>
      </c>
      <c r="E17" s="38">
        <f>SUM(E18,E19:E23)</f>
        <v>1800</v>
      </c>
      <c r="F17" s="38">
        <f>SUM(F18,F19:F23)</f>
        <v>1901</v>
      </c>
      <c r="G17" s="225">
        <f t="shared" si="0"/>
        <v>105.6111111111111</v>
      </c>
      <c r="H17" s="226">
        <f t="shared" si="1"/>
        <v>-52.17610062893081</v>
      </c>
    </row>
    <row r="18" spans="1:8" ht="25.5" customHeight="1">
      <c r="A18" s="189" t="s">
        <v>85</v>
      </c>
      <c r="B18" s="18"/>
      <c r="C18" s="18">
        <v>423</v>
      </c>
      <c r="D18" s="191">
        <v>957</v>
      </c>
      <c r="E18" s="18">
        <v>900</v>
      </c>
      <c r="F18" s="18">
        <v>481</v>
      </c>
      <c r="G18" s="227">
        <f t="shared" si="0"/>
        <v>53.44444444444445</v>
      </c>
      <c r="H18" s="228">
        <f t="shared" si="1"/>
        <v>-49.73876698014629</v>
      </c>
    </row>
    <row r="19" spans="1:8" ht="25.5" customHeight="1">
      <c r="A19" s="189" t="s">
        <v>86</v>
      </c>
      <c r="B19" s="18"/>
      <c r="C19" s="18">
        <v>160</v>
      </c>
      <c r="D19" s="191">
        <v>440</v>
      </c>
      <c r="E19" s="18">
        <v>100</v>
      </c>
      <c r="F19" s="18">
        <v>116</v>
      </c>
      <c r="G19" s="227">
        <f t="shared" si="0"/>
        <v>115.99999999999999</v>
      </c>
      <c r="H19" s="228">
        <f t="shared" si="1"/>
        <v>-73.63636363636363</v>
      </c>
    </row>
    <row r="20" spans="1:8" ht="25.5" customHeight="1">
      <c r="A20" s="189" t="s">
        <v>87</v>
      </c>
      <c r="B20" s="18"/>
      <c r="C20" s="18">
        <v>336</v>
      </c>
      <c r="D20" s="191">
        <v>1404</v>
      </c>
      <c r="E20" s="18">
        <v>400</v>
      </c>
      <c r="F20" s="18">
        <v>356</v>
      </c>
      <c r="G20" s="227">
        <f t="shared" si="0"/>
        <v>89</v>
      </c>
      <c r="H20" s="228">
        <f t="shared" si="1"/>
        <v>-74.64387464387464</v>
      </c>
    </row>
    <row r="21" spans="1:8" ht="25.5" customHeight="1">
      <c r="A21" s="189" t="s">
        <v>88</v>
      </c>
      <c r="B21" s="18"/>
      <c r="C21" s="18">
        <v>-57</v>
      </c>
      <c r="D21" s="51"/>
      <c r="E21" s="51"/>
      <c r="F21" s="51"/>
      <c r="G21" s="51">
        <v>0</v>
      </c>
      <c r="H21" s="51">
        <v>0</v>
      </c>
    </row>
    <row r="22" spans="1:8" ht="25.5" customHeight="1">
      <c r="A22" s="189" t="s">
        <v>89</v>
      </c>
      <c r="B22" s="18"/>
      <c r="C22" s="18">
        <v>227</v>
      </c>
      <c r="D22" s="191">
        <v>609</v>
      </c>
      <c r="E22" s="18">
        <v>400</v>
      </c>
      <c r="F22" s="18">
        <v>948</v>
      </c>
      <c r="G22" s="227">
        <f t="shared" si="0"/>
        <v>237</v>
      </c>
      <c r="H22" s="228">
        <f t="shared" si="1"/>
        <v>55.66502463054188</v>
      </c>
    </row>
    <row r="23" spans="1:8" ht="25.5" customHeight="1">
      <c r="A23" s="233" t="s">
        <v>90</v>
      </c>
      <c r="B23" s="234"/>
      <c r="C23" s="234"/>
      <c r="D23" s="235">
        <v>565</v>
      </c>
      <c r="E23" s="51"/>
      <c r="F23" s="51"/>
      <c r="G23" s="51">
        <v>0</v>
      </c>
      <c r="H23" s="228">
        <f t="shared" si="1"/>
        <v>-100</v>
      </c>
    </row>
    <row r="24" spans="1:8" s="60" customFormat="1" ht="25.5" customHeight="1">
      <c r="A24" s="27" t="s">
        <v>91</v>
      </c>
      <c r="B24" s="27"/>
      <c r="C24" s="27"/>
      <c r="D24" s="38">
        <f>D4+D17</f>
        <v>9316</v>
      </c>
      <c r="E24" s="38">
        <f>E4+E17</f>
        <v>10065</v>
      </c>
      <c r="F24" s="236">
        <f>F4+F17</f>
        <v>11352</v>
      </c>
      <c r="G24" s="225">
        <f t="shared" si="0"/>
        <v>112.78688524590163</v>
      </c>
      <c r="H24" s="226">
        <f t="shared" si="1"/>
        <v>21.8548733361958</v>
      </c>
    </row>
  </sheetData>
  <sheetProtection/>
  <mergeCells count="1">
    <mergeCell ref="A1:H1"/>
  </mergeCells>
  <printOptions horizontalCentered="1"/>
  <pageMargins left="0.75" right="0.75" top="0.7895833333333333" bottom="0.6298611111111111" header="0.5097222222222222" footer="0.7895833333333333"/>
  <pageSetup firstPageNumber="6" useFirstPageNumber="1" horizontalDpi="600" verticalDpi="600" orientation="portrait" paperSize="9"/>
  <headerFooter alignWithMargins="0">
    <oddFooter>&amp;C&amp;"宋体"&amp;12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N24"/>
  <sheetViews>
    <sheetView showZeros="0" workbookViewId="0" topLeftCell="A1">
      <selection activeCell="F4" sqref="F4"/>
    </sheetView>
  </sheetViews>
  <sheetFormatPr defaultColWidth="7.875" defaultRowHeight="14.25"/>
  <cols>
    <col min="1" max="1" width="29.375" style="12" customWidth="1"/>
    <col min="2" max="6" width="9.125" style="12" customWidth="1"/>
    <col min="7" max="248" width="7.875" style="12" customWidth="1"/>
  </cols>
  <sheetData>
    <row r="1" spans="1:6" ht="22.5">
      <c r="A1" s="13" t="s">
        <v>92</v>
      </c>
      <c r="B1" s="13"/>
      <c r="C1" s="13"/>
      <c r="D1" s="13"/>
      <c r="E1" s="13"/>
      <c r="F1" s="13"/>
    </row>
    <row r="2" spans="1:248" ht="18" customHeight="1">
      <c r="A2" s="41"/>
      <c r="B2" s="41"/>
      <c r="C2" s="41"/>
      <c r="D2" s="41"/>
      <c r="E2" s="41"/>
      <c r="F2" s="42" t="s">
        <v>62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s="60" customFormat="1" ht="40.5" customHeight="1">
      <c r="A3" s="154" t="s">
        <v>93</v>
      </c>
      <c r="B3" s="4" t="s">
        <v>66</v>
      </c>
      <c r="C3" s="4" t="s">
        <v>67</v>
      </c>
      <c r="D3" s="4" t="s">
        <v>68</v>
      </c>
      <c r="E3" s="201" t="s">
        <v>69</v>
      </c>
      <c r="F3" s="201" t="s">
        <v>70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</row>
    <row r="4" spans="1:6" ht="24.75" customHeight="1">
      <c r="A4" s="155" t="s">
        <v>94</v>
      </c>
      <c r="B4" s="18">
        <v>29221</v>
      </c>
      <c r="C4" s="18">
        <v>29500</v>
      </c>
      <c r="D4" s="18">
        <v>28139</v>
      </c>
      <c r="E4" s="225">
        <f>D4/C4*100</f>
        <v>95.3864406779661</v>
      </c>
      <c r="F4" s="226">
        <f>(D4/B4-1)*100</f>
        <v>-3.702816467608916</v>
      </c>
    </row>
    <row r="5" spans="1:6" ht="24.75" customHeight="1">
      <c r="A5" s="155" t="s">
        <v>95</v>
      </c>
      <c r="B5" s="18">
        <v>116</v>
      </c>
      <c r="C5" s="18">
        <v>120</v>
      </c>
      <c r="D5" s="18">
        <v>118</v>
      </c>
      <c r="E5" s="227">
        <f>D5/C5*100</f>
        <v>98.33333333333333</v>
      </c>
      <c r="F5" s="228">
        <f>(D5/B5-1)*100</f>
        <v>1.724137931034475</v>
      </c>
    </row>
    <row r="6" spans="1:6" ht="24.75" customHeight="1">
      <c r="A6" s="155" t="s">
        <v>96</v>
      </c>
      <c r="B6" s="18">
        <v>8868</v>
      </c>
      <c r="C6" s="18">
        <v>6500</v>
      </c>
      <c r="D6" s="18">
        <v>7377</v>
      </c>
      <c r="E6" s="227">
        <f aca="true" t="shared" si="0" ref="E6:E22">D6/C6*100</f>
        <v>113.49230769230769</v>
      </c>
      <c r="F6" s="228">
        <f aca="true" t="shared" si="1" ref="F6:F22">(D6/B6-1)*100</f>
        <v>-16.813261163734772</v>
      </c>
    </row>
    <row r="7" spans="1:6" ht="24.75" customHeight="1">
      <c r="A7" s="155" t="s">
        <v>97</v>
      </c>
      <c r="B7" s="18">
        <v>46880</v>
      </c>
      <c r="C7" s="18">
        <v>38650</v>
      </c>
      <c r="D7" s="18">
        <v>32331</v>
      </c>
      <c r="E7" s="227">
        <f t="shared" si="0"/>
        <v>83.65071151358345</v>
      </c>
      <c r="F7" s="228">
        <f t="shared" si="1"/>
        <v>-31.03455631399318</v>
      </c>
    </row>
    <row r="8" spans="1:6" ht="24.75" customHeight="1">
      <c r="A8" s="155" t="s">
        <v>98</v>
      </c>
      <c r="B8" s="18">
        <v>592</v>
      </c>
      <c r="C8" s="18">
        <v>600</v>
      </c>
      <c r="D8" s="18">
        <v>1503</v>
      </c>
      <c r="E8" s="227">
        <f t="shared" si="0"/>
        <v>250.5</v>
      </c>
      <c r="F8" s="228">
        <f t="shared" si="1"/>
        <v>153.88513513513513</v>
      </c>
    </row>
    <row r="9" spans="1:6" ht="24.75" customHeight="1">
      <c r="A9" s="155" t="s">
        <v>99</v>
      </c>
      <c r="B9" s="18">
        <v>8503</v>
      </c>
      <c r="C9" s="18">
        <v>8600</v>
      </c>
      <c r="D9" s="18">
        <v>6993</v>
      </c>
      <c r="E9" s="227">
        <f t="shared" si="0"/>
        <v>81.31395348837209</v>
      </c>
      <c r="F9" s="228">
        <f t="shared" si="1"/>
        <v>-17.758438198282956</v>
      </c>
    </row>
    <row r="10" spans="1:6" ht="24.75" customHeight="1">
      <c r="A10" s="155" t="s">
        <v>100</v>
      </c>
      <c r="B10" s="18">
        <v>29203</v>
      </c>
      <c r="C10" s="18">
        <v>39500</v>
      </c>
      <c r="D10" s="18">
        <v>48700</v>
      </c>
      <c r="E10" s="227">
        <f t="shared" si="0"/>
        <v>123.29113924050633</v>
      </c>
      <c r="F10" s="228">
        <f t="shared" si="1"/>
        <v>66.76368866212374</v>
      </c>
    </row>
    <row r="11" spans="1:6" ht="24.75" customHeight="1">
      <c r="A11" s="155" t="s">
        <v>101</v>
      </c>
      <c r="B11" s="18">
        <v>13790</v>
      </c>
      <c r="C11" s="18">
        <v>13800</v>
      </c>
      <c r="D11" s="18">
        <v>19890</v>
      </c>
      <c r="E11" s="227">
        <f t="shared" si="0"/>
        <v>144.1304347826087</v>
      </c>
      <c r="F11" s="228">
        <f t="shared" si="1"/>
        <v>44.234952864394494</v>
      </c>
    </row>
    <row r="12" spans="1:6" ht="24.75" customHeight="1">
      <c r="A12" s="155" t="s">
        <v>102</v>
      </c>
      <c r="B12" s="18">
        <v>5169</v>
      </c>
      <c r="C12" s="18">
        <v>5200</v>
      </c>
      <c r="D12" s="18">
        <v>9720</v>
      </c>
      <c r="E12" s="227">
        <f t="shared" si="0"/>
        <v>186.92307692307693</v>
      </c>
      <c r="F12" s="228">
        <f t="shared" si="1"/>
        <v>88.04410911201393</v>
      </c>
    </row>
    <row r="13" spans="1:6" ht="24.75" customHeight="1">
      <c r="A13" s="155" t="s">
        <v>103</v>
      </c>
      <c r="B13" s="18">
        <v>5003</v>
      </c>
      <c r="C13" s="18">
        <v>11000</v>
      </c>
      <c r="D13" s="18">
        <v>19832</v>
      </c>
      <c r="E13" s="227">
        <f t="shared" si="0"/>
        <v>180.2909090909091</v>
      </c>
      <c r="F13" s="228">
        <f t="shared" si="1"/>
        <v>296.40215870477715</v>
      </c>
    </row>
    <row r="14" spans="1:6" ht="24.75" customHeight="1">
      <c r="A14" s="155" t="s">
        <v>104</v>
      </c>
      <c r="B14" s="18">
        <v>63351</v>
      </c>
      <c r="C14" s="18">
        <v>68350</v>
      </c>
      <c r="D14" s="18">
        <v>71762</v>
      </c>
      <c r="E14" s="227">
        <f t="shared" si="0"/>
        <v>104.9919531821507</v>
      </c>
      <c r="F14" s="228">
        <f t="shared" si="1"/>
        <v>13.27682278101372</v>
      </c>
    </row>
    <row r="15" spans="1:6" ht="24.75" customHeight="1">
      <c r="A15" s="155" t="s">
        <v>105</v>
      </c>
      <c r="B15" s="18">
        <v>5492</v>
      </c>
      <c r="C15" s="18">
        <v>4500</v>
      </c>
      <c r="D15" s="18">
        <v>2915</v>
      </c>
      <c r="E15" s="227">
        <f t="shared" si="0"/>
        <v>64.77777777777777</v>
      </c>
      <c r="F15" s="228">
        <f t="shared" si="1"/>
        <v>-46.92279679533867</v>
      </c>
    </row>
    <row r="16" spans="1:6" ht="24.75" customHeight="1">
      <c r="A16" s="155" t="s">
        <v>106</v>
      </c>
      <c r="B16" s="18">
        <v>763</v>
      </c>
      <c r="C16" s="18">
        <v>790</v>
      </c>
      <c r="D16" s="18">
        <v>1553</v>
      </c>
      <c r="E16" s="227">
        <f t="shared" si="0"/>
        <v>196.58227848101265</v>
      </c>
      <c r="F16" s="228">
        <f t="shared" si="1"/>
        <v>103.53866317169071</v>
      </c>
    </row>
    <row r="17" spans="1:6" ht="24.75" customHeight="1">
      <c r="A17" s="155" t="s">
        <v>107</v>
      </c>
      <c r="B17" s="18">
        <v>881</v>
      </c>
      <c r="C17" s="18">
        <v>880</v>
      </c>
      <c r="D17" s="18">
        <v>1420</v>
      </c>
      <c r="E17" s="227">
        <f t="shared" si="0"/>
        <v>161.36363636363635</v>
      </c>
      <c r="F17" s="228">
        <f t="shared" si="1"/>
        <v>61.18047673098752</v>
      </c>
    </row>
    <row r="18" spans="1:6" ht="24.75" customHeight="1">
      <c r="A18" s="155" t="s">
        <v>108</v>
      </c>
      <c r="B18" s="18"/>
      <c r="C18" s="18"/>
      <c r="D18" s="51">
        <v>2</v>
      </c>
      <c r="E18" s="227" t="e">
        <f t="shared" si="0"/>
        <v>#DIV/0!</v>
      </c>
      <c r="F18" s="228" t="e">
        <f t="shared" si="1"/>
        <v>#DIV/0!</v>
      </c>
    </row>
    <row r="19" spans="1:6" ht="24.75" customHeight="1">
      <c r="A19" s="155" t="s">
        <v>109</v>
      </c>
      <c r="B19" s="18">
        <v>3255</v>
      </c>
      <c r="C19" s="18">
        <v>3300</v>
      </c>
      <c r="D19" s="18">
        <v>3210</v>
      </c>
      <c r="E19" s="227">
        <f t="shared" si="0"/>
        <v>97.27272727272728</v>
      </c>
      <c r="F19" s="228">
        <f t="shared" si="1"/>
        <v>-1.382488479262678</v>
      </c>
    </row>
    <row r="20" spans="1:6" ht="24.75" customHeight="1">
      <c r="A20" s="155" t="s">
        <v>110</v>
      </c>
      <c r="B20" s="18">
        <v>12384</v>
      </c>
      <c r="C20" s="18">
        <v>9500</v>
      </c>
      <c r="D20" s="18">
        <v>8592</v>
      </c>
      <c r="E20" s="227">
        <f t="shared" si="0"/>
        <v>90.44210526315788</v>
      </c>
      <c r="F20" s="228">
        <f t="shared" si="1"/>
        <v>-30.620155038759687</v>
      </c>
    </row>
    <row r="21" spans="1:6" ht="24.75" customHeight="1">
      <c r="A21" s="155" t="s">
        <v>111</v>
      </c>
      <c r="B21" s="18">
        <v>861</v>
      </c>
      <c r="C21" s="18">
        <v>880</v>
      </c>
      <c r="D21" s="18">
        <v>385</v>
      </c>
      <c r="E21" s="227">
        <f t="shared" si="0"/>
        <v>43.75</v>
      </c>
      <c r="F21" s="228">
        <f t="shared" si="1"/>
        <v>-55.28455284552846</v>
      </c>
    </row>
    <row r="22" spans="1:6" ht="24.75" customHeight="1">
      <c r="A22" s="155" t="s">
        <v>112</v>
      </c>
      <c r="B22" s="18">
        <v>182</v>
      </c>
      <c r="C22" s="18">
        <v>190</v>
      </c>
      <c r="D22" s="18">
        <v>220</v>
      </c>
      <c r="E22" s="227">
        <f t="shared" si="0"/>
        <v>115.78947368421053</v>
      </c>
      <c r="F22" s="228">
        <f t="shared" si="1"/>
        <v>20.879120879120872</v>
      </c>
    </row>
    <row r="23" spans="1:6" ht="24.75" customHeight="1">
      <c r="A23" s="155" t="s">
        <v>113</v>
      </c>
      <c r="B23" s="51">
        <v>1</v>
      </c>
      <c r="C23" s="51"/>
      <c r="D23" s="51">
        <v>14</v>
      </c>
      <c r="E23" s="229" t="s">
        <v>114</v>
      </c>
      <c r="F23" s="230" t="s">
        <v>114</v>
      </c>
    </row>
    <row r="24" spans="1:248" s="60" customFormat="1" ht="24.75" customHeight="1">
      <c r="A24" s="27" t="s">
        <v>115</v>
      </c>
      <c r="B24" s="38">
        <f>SUM(B4:B23)</f>
        <v>234515</v>
      </c>
      <c r="C24" s="38">
        <f>SUM(C4:C23)</f>
        <v>241860</v>
      </c>
      <c r="D24" s="38">
        <f>SUM(D4:D23)</f>
        <v>264676</v>
      </c>
      <c r="E24" s="225">
        <f>D24/C24*100</f>
        <v>109.43355660299348</v>
      </c>
      <c r="F24" s="226">
        <f>(D24/B24-1)*100</f>
        <v>12.86101102274908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</row>
  </sheetData>
  <sheetProtection/>
  <mergeCells count="1">
    <mergeCell ref="A1:F1"/>
  </mergeCells>
  <printOptions horizontalCentered="1"/>
  <pageMargins left="0.9395833333333333" right="0.9395833333333333" top="0.9798611111111111" bottom="0.9395833333333333" header="0.5097222222222222" footer="0.7895833333333333"/>
  <pageSetup firstPageNumber="18" useFirstPageNumber="1" horizontalDpi="600" verticalDpi="600" orientation="portrait" paperSize="9"/>
  <headerFooter alignWithMargins="0">
    <oddFooter>&amp;C&amp;"宋体"&amp;12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N25"/>
  <sheetViews>
    <sheetView showZeros="0" workbookViewId="0" topLeftCell="A1">
      <selection activeCell="K13" sqref="K13"/>
    </sheetView>
  </sheetViews>
  <sheetFormatPr defaultColWidth="7.875" defaultRowHeight="14.25"/>
  <cols>
    <col min="1" max="1" width="29.375" style="12" customWidth="1"/>
    <col min="2" max="4" width="9.25390625" style="12" customWidth="1"/>
    <col min="5" max="5" width="9.25390625" style="219" customWidth="1"/>
    <col min="6" max="6" width="9.75390625" style="219" customWidth="1"/>
    <col min="7" max="248" width="7.875" style="12" customWidth="1"/>
  </cols>
  <sheetData>
    <row r="1" spans="1:6" ht="22.5">
      <c r="A1" s="13" t="s">
        <v>116</v>
      </c>
      <c r="B1" s="13"/>
      <c r="C1" s="13"/>
      <c r="D1" s="13"/>
      <c r="E1" s="220"/>
      <c r="F1" s="220"/>
    </row>
    <row r="2" spans="1:248" ht="18" customHeight="1">
      <c r="A2" s="41"/>
      <c r="B2" s="41"/>
      <c r="C2" s="41"/>
      <c r="D2" s="41"/>
      <c r="E2" s="221"/>
      <c r="F2" s="222" t="s">
        <v>62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6" ht="43.5" customHeight="1">
      <c r="A3" s="154" t="s">
        <v>93</v>
      </c>
      <c r="B3" s="4" t="s">
        <v>67</v>
      </c>
      <c r="C3" s="4" t="s">
        <v>117</v>
      </c>
      <c r="D3" s="4" t="s">
        <v>68</v>
      </c>
      <c r="E3" s="201" t="s">
        <v>69</v>
      </c>
      <c r="F3" s="201" t="s">
        <v>118</v>
      </c>
    </row>
    <row r="4" spans="1:6" ht="25.5" customHeight="1">
      <c r="A4" s="155" t="s">
        <v>94</v>
      </c>
      <c r="B4" s="18">
        <v>27922</v>
      </c>
      <c r="C4" s="18">
        <v>25631</v>
      </c>
      <c r="D4" s="18">
        <v>25631</v>
      </c>
      <c r="E4" s="223">
        <f aca="true" t="shared" si="0" ref="E4:E17">D4/B4*100</f>
        <v>91.79500035814053</v>
      </c>
      <c r="F4" s="69">
        <f aca="true" t="shared" si="1" ref="F4:F17">D4/C4*100</f>
        <v>100</v>
      </c>
    </row>
    <row r="5" spans="1:6" ht="25.5" customHeight="1">
      <c r="A5" s="155" t="s">
        <v>95</v>
      </c>
      <c r="B5" s="18">
        <v>90</v>
      </c>
      <c r="C5" s="18">
        <v>119</v>
      </c>
      <c r="D5" s="18">
        <v>119</v>
      </c>
      <c r="E5" s="223">
        <f t="shared" si="0"/>
        <v>132.22222222222223</v>
      </c>
      <c r="F5" s="69">
        <f t="shared" si="1"/>
        <v>100</v>
      </c>
    </row>
    <row r="6" spans="1:6" ht="25.5" customHeight="1">
      <c r="A6" s="155" t="s">
        <v>96</v>
      </c>
      <c r="B6" s="18">
        <v>4571</v>
      </c>
      <c r="C6" s="18">
        <v>5859</v>
      </c>
      <c r="D6" s="18">
        <v>5859</v>
      </c>
      <c r="E6" s="223">
        <f t="shared" si="0"/>
        <v>128.17764165390506</v>
      </c>
      <c r="F6" s="69">
        <f t="shared" si="1"/>
        <v>100</v>
      </c>
    </row>
    <row r="7" spans="1:6" ht="25.5" customHeight="1">
      <c r="A7" s="155" t="s">
        <v>97</v>
      </c>
      <c r="B7" s="18">
        <v>27286</v>
      </c>
      <c r="C7" s="18">
        <v>24069</v>
      </c>
      <c r="D7" s="18">
        <v>24069</v>
      </c>
      <c r="E7" s="223">
        <f t="shared" si="0"/>
        <v>88.21007109873194</v>
      </c>
      <c r="F7" s="69">
        <f t="shared" si="1"/>
        <v>100</v>
      </c>
    </row>
    <row r="8" spans="1:6" ht="25.5" customHeight="1">
      <c r="A8" s="155" t="s">
        <v>98</v>
      </c>
      <c r="B8" s="18">
        <v>393</v>
      </c>
      <c r="C8" s="18">
        <v>426</v>
      </c>
      <c r="D8" s="18">
        <v>426</v>
      </c>
      <c r="E8" s="223">
        <f t="shared" si="0"/>
        <v>108.3969465648855</v>
      </c>
      <c r="F8" s="69">
        <f t="shared" si="1"/>
        <v>100</v>
      </c>
    </row>
    <row r="9" spans="1:6" ht="25.5" customHeight="1">
      <c r="A9" s="155" t="s">
        <v>99</v>
      </c>
      <c r="B9" s="18">
        <v>3125</v>
      </c>
      <c r="C9" s="18">
        <v>5467</v>
      </c>
      <c r="D9" s="18">
        <v>5467</v>
      </c>
      <c r="E9" s="223">
        <f t="shared" si="0"/>
        <v>174.94400000000002</v>
      </c>
      <c r="F9" s="69">
        <f t="shared" si="1"/>
        <v>100</v>
      </c>
    </row>
    <row r="10" spans="1:6" ht="25.5" customHeight="1">
      <c r="A10" s="155" t="s">
        <v>100</v>
      </c>
      <c r="B10" s="18">
        <v>22804</v>
      </c>
      <c r="C10" s="18">
        <v>18260</v>
      </c>
      <c r="D10" s="18">
        <v>18260</v>
      </c>
      <c r="E10" s="223">
        <f t="shared" si="0"/>
        <v>80.07367128573935</v>
      </c>
      <c r="F10" s="69">
        <f t="shared" si="1"/>
        <v>100</v>
      </c>
    </row>
    <row r="11" spans="1:6" ht="25.5" customHeight="1">
      <c r="A11" s="155" t="s">
        <v>101</v>
      </c>
      <c r="B11" s="18">
        <v>9220</v>
      </c>
      <c r="C11" s="18">
        <v>9659</v>
      </c>
      <c r="D11" s="18">
        <v>9659</v>
      </c>
      <c r="E11" s="223">
        <f t="shared" si="0"/>
        <v>104.76138828633405</v>
      </c>
      <c r="F11" s="69">
        <f t="shared" si="1"/>
        <v>100</v>
      </c>
    </row>
    <row r="12" spans="1:6" ht="25.5" customHeight="1">
      <c r="A12" s="155" t="s">
        <v>102</v>
      </c>
      <c r="B12" s="18">
        <v>190</v>
      </c>
      <c r="C12" s="18">
        <v>1188</v>
      </c>
      <c r="D12" s="18">
        <v>1188</v>
      </c>
      <c r="E12" s="223">
        <f t="shared" si="0"/>
        <v>625.2631578947369</v>
      </c>
      <c r="F12" s="69">
        <f t="shared" si="1"/>
        <v>100</v>
      </c>
    </row>
    <row r="13" spans="1:6" ht="25.5" customHeight="1">
      <c r="A13" s="155" t="s">
        <v>103</v>
      </c>
      <c r="B13" s="18">
        <v>1850</v>
      </c>
      <c r="C13" s="18">
        <v>6652</v>
      </c>
      <c r="D13" s="18">
        <v>6652</v>
      </c>
      <c r="E13" s="223">
        <f t="shared" si="0"/>
        <v>359.5675675675676</v>
      </c>
      <c r="F13" s="69">
        <f t="shared" si="1"/>
        <v>100</v>
      </c>
    </row>
    <row r="14" spans="1:6" ht="25.5" customHeight="1">
      <c r="A14" s="155" t="s">
        <v>104</v>
      </c>
      <c r="B14" s="18">
        <v>13745</v>
      </c>
      <c r="C14" s="18">
        <v>14288</v>
      </c>
      <c r="D14" s="18">
        <v>14288</v>
      </c>
      <c r="E14" s="223">
        <f t="shared" si="0"/>
        <v>103.95052746453256</v>
      </c>
      <c r="F14" s="69">
        <f t="shared" si="1"/>
        <v>100</v>
      </c>
    </row>
    <row r="15" spans="1:6" ht="25.5" customHeight="1">
      <c r="A15" s="155" t="s">
        <v>105</v>
      </c>
      <c r="B15" s="18">
        <v>1653</v>
      </c>
      <c r="C15" s="18">
        <v>2032</v>
      </c>
      <c r="D15" s="18">
        <v>2032</v>
      </c>
      <c r="E15" s="223">
        <f t="shared" si="0"/>
        <v>122.92800967937083</v>
      </c>
      <c r="F15" s="69">
        <f t="shared" si="1"/>
        <v>100</v>
      </c>
    </row>
    <row r="16" spans="1:6" ht="25.5" customHeight="1">
      <c r="A16" s="155" t="s">
        <v>106</v>
      </c>
      <c r="B16" s="18">
        <v>620</v>
      </c>
      <c r="C16" s="18">
        <v>1040</v>
      </c>
      <c r="D16" s="18">
        <v>1040</v>
      </c>
      <c r="E16" s="223">
        <f t="shared" si="0"/>
        <v>167.74193548387098</v>
      </c>
      <c r="F16" s="69">
        <f t="shared" si="1"/>
        <v>100</v>
      </c>
    </row>
    <row r="17" spans="1:6" ht="25.5" customHeight="1">
      <c r="A17" s="155" t="s">
        <v>107</v>
      </c>
      <c r="B17" s="18">
        <v>870</v>
      </c>
      <c r="C17" s="18">
        <v>832</v>
      </c>
      <c r="D17" s="18">
        <v>832</v>
      </c>
      <c r="E17" s="223">
        <f t="shared" si="0"/>
        <v>95.63218390804597</v>
      </c>
      <c r="F17" s="69">
        <f t="shared" si="1"/>
        <v>100</v>
      </c>
    </row>
    <row r="18" spans="1:6" ht="25.5" customHeight="1">
      <c r="A18" s="155" t="s">
        <v>108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</row>
    <row r="19" spans="1:6" ht="25.5" customHeight="1">
      <c r="A19" s="155" t="s">
        <v>109</v>
      </c>
      <c r="B19" s="18">
        <v>1195</v>
      </c>
      <c r="C19" s="18">
        <v>2021</v>
      </c>
      <c r="D19" s="18">
        <v>2021</v>
      </c>
      <c r="E19" s="223">
        <f>D19/B19*100</f>
        <v>169.1213389121339</v>
      </c>
      <c r="F19" s="69">
        <f>D19/C19*100</f>
        <v>100</v>
      </c>
    </row>
    <row r="20" spans="1:6" ht="25.5" customHeight="1">
      <c r="A20" s="155" t="s">
        <v>110</v>
      </c>
      <c r="B20" s="18">
        <v>6732</v>
      </c>
      <c r="C20" s="18">
        <v>6527</v>
      </c>
      <c r="D20" s="18">
        <v>6527</v>
      </c>
      <c r="E20" s="223">
        <f>D20/B20*100</f>
        <v>96.95484254307783</v>
      </c>
      <c r="F20" s="69">
        <f>D20/C20*100</f>
        <v>100</v>
      </c>
    </row>
    <row r="21" spans="1:6" ht="25.5" customHeight="1">
      <c r="A21" s="155" t="s">
        <v>111</v>
      </c>
      <c r="B21" s="18">
        <v>417</v>
      </c>
      <c r="C21" s="18">
        <v>364</v>
      </c>
      <c r="D21" s="18">
        <v>364</v>
      </c>
      <c r="E21" s="223">
        <f>D21/B21*100</f>
        <v>87.29016786570743</v>
      </c>
      <c r="F21" s="69">
        <f>D21/C21*100</f>
        <v>100</v>
      </c>
    </row>
    <row r="22" spans="1:6" ht="25.5" customHeight="1">
      <c r="A22" s="155" t="s">
        <v>112</v>
      </c>
      <c r="B22" s="18">
        <v>190</v>
      </c>
      <c r="C22" s="18">
        <v>220</v>
      </c>
      <c r="D22" s="18">
        <v>220</v>
      </c>
      <c r="E22" s="223">
        <f>D22/B22*100</f>
        <v>115.78947368421053</v>
      </c>
      <c r="F22" s="69">
        <f>D22/C22*100</f>
        <v>100</v>
      </c>
    </row>
    <row r="23" spans="1:6" ht="25.5" customHeight="1">
      <c r="A23" s="155" t="s">
        <v>113</v>
      </c>
      <c r="B23" s="51">
        <v>0</v>
      </c>
      <c r="C23" s="51">
        <v>14</v>
      </c>
      <c r="D23" s="51">
        <v>14</v>
      </c>
      <c r="E23" s="51">
        <v>0</v>
      </c>
      <c r="F23" s="51">
        <v>0</v>
      </c>
    </row>
    <row r="24" spans="1:6" ht="25.5" customHeight="1">
      <c r="A24" s="155" t="s">
        <v>119</v>
      </c>
      <c r="B24" s="51">
        <v>500</v>
      </c>
      <c r="C24" s="51">
        <v>0</v>
      </c>
      <c r="D24" s="51">
        <v>0</v>
      </c>
      <c r="E24" s="51">
        <v>0</v>
      </c>
      <c r="F24" s="51">
        <v>0</v>
      </c>
    </row>
    <row r="25" spans="1:248" s="60" customFormat="1" ht="25.5" customHeight="1">
      <c r="A25" s="27" t="s">
        <v>120</v>
      </c>
      <c r="B25" s="38">
        <f>SUM(B4:B24)</f>
        <v>123373</v>
      </c>
      <c r="C25" s="38">
        <f>SUM(C4:C24)</f>
        <v>124668</v>
      </c>
      <c r="D25" s="38">
        <f>SUM(D4:D24)</f>
        <v>124668</v>
      </c>
      <c r="E25" s="224">
        <f>D25/B25*100</f>
        <v>101.04966240587487</v>
      </c>
      <c r="F25" s="66">
        <f>D25/C25*100</f>
        <v>100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</row>
  </sheetData>
  <sheetProtection/>
  <mergeCells count="1">
    <mergeCell ref="A1:F1"/>
  </mergeCells>
  <printOptions horizontalCentered="1"/>
  <pageMargins left="0.9402777777777778" right="0.9402777777777778" top="0.9798611111111111" bottom="0.9402777777777778" header="0.5076388888888889" footer="0.7909722222222222"/>
  <pageSetup firstPageNumber="18" useFirstPageNumber="1" horizontalDpi="600" verticalDpi="600" orientation="portrait" paperSize="9"/>
  <headerFooter alignWithMargins="0">
    <oddFooter>&amp;C&amp;"宋体"&amp;12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43"/>
  <sheetViews>
    <sheetView zoomScaleSheetLayoutView="100" workbookViewId="0" topLeftCell="A1">
      <selection activeCell="H15" sqref="H15"/>
    </sheetView>
  </sheetViews>
  <sheetFormatPr defaultColWidth="9.00390625" defaultRowHeight="14.25"/>
  <cols>
    <col min="1" max="1" width="57.25390625" style="30" customWidth="1"/>
    <col min="2" max="2" width="16.00390625" style="84" customWidth="1"/>
    <col min="3" max="249" width="9.00390625" style="73" customWidth="1"/>
    <col min="250" max="251" width="9.00390625" style="30" customWidth="1"/>
  </cols>
  <sheetData>
    <row r="1" spans="1:2" ht="29.25" customHeight="1">
      <c r="A1" s="3" t="s">
        <v>121</v>
      </c>
      <c r="B1" s="213"/>
    </row>
    <row r="2" spans="1:2" ht="16.5" customHeight="1">
      <c r="A2" s="32"/>
      <c r="B2" s="83" t="s">
        <v>62</v>
      </c>
    </row>
    <row r="3" spans="1:251" s="60" customFormat="1" ht="23.25" customHeight="1">
      <c r="A3" s="171" t="s">
        <v>122</v>
      </c>
      <c r="B3" s="172" t="s">
        <v>123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9"/>
      <c r="IQ3" s="29"/>
    </row>
    <row r="4" spans="1:251" s="60" customFormat="1" ht="23.25" customHeight="1">
      <c r="A4" s="173" t="s">
        <v>124</v>
      </c>
      <c r="B4" s="174">
        <f>B5+B12+B25</f>
        <v>241515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9"/>
      <c r="IQ4" s="29"/>
    </row>
    <row r="5" spans="1:2" ht="23.25" customHeight="1">
      <c r="A5" s="173" t="s">
        <v>125</v>
      </c>
      <c r="B5" s="215">
        <v>2522</v>
      </c>
    </row>
    <row r="6" spans="1:2" s="29" customFormat="1" ht="23.25" customHeight="1">
      <c r="A6" s="177" t="s">
        <v>126</v>
      </c>
      <c r="B6" s="178">
        <v>122</v>
      </c>
    </row>
    <row r="7" spans="1:2" s="29" customFormat="1" ht="23.25" customHeight="1">
      <c r="A7" s="179" t="s">
        <v>127</v>
      </c>
      <c r="B7" s="178">
        <v>81</v>
      </c>
    </row>
    <row r="8" spans="1:2" ht="23.25" customHeight="1">
      <c r="A8" s="216" t="s">
        <v>128</v>
      </c>
      <c r="B8" s="217">
        <v>283</v>
      </c>
    </row>
    <row r="9" spans="1:2" ht="23.25" customHeight="1">
      <c r="A9" s="216" t="s">
        <v>129</v>
      </c>
      <c r="B9" s="217">
        <v>0</v>
      </c>
    </row>
    <row r="10" spans="1:2" ht="23.25" customHeight="1">
      <c r="A10" s="216" t="s">
        <v>130</v>
      </c>
      <c r="B10" s="217">
        <v>2036</v>
      </c>
    </row>
    <row r="11" spans="1:2" ht="23.25" customHeight="1">
      <c r="A11" s="216" t="s">
        <v>131</v>
      </c>
      <c r="B11" s="217">
        <v>0</v>
      </c>
    </row>
    <row r="12" spans="1:2" ht="23.25" customHeight="1">
      <c r="A12" s="183" t="s">
        <v>132</v>
      </c>
      <c r="B12" s="215">
        <v>121177</v>
      </c>
    </row>
    <row r="13" spans="1:2" ht="23.25" customHeight="1">
      <c r="A13" s="179" t="s">
        <v>133</v>
      </c>
      <c r="B13" s="178">
        <v>0</v>
      </c>
    </row>
    <row r="14" spans="1:2" ht="23.25" customHeight="1">
      <c r="A14" s="179" t="s">
        <v>134</v>
      </c>
      <c r="B14" s="178">
        <v>74191</v>
      </c>
    </row>
    <row r="15" spans="1:2" ht="23.25" customHeight="1">
      <c r="A15" s="179" t="s">
        <v>135</v>
      </c>
      <c r="B15" s="178">
        <v>9127</v>
      </c>
    </row>
    <row r="16" spans="1:2" ht="23.25" customHeight="1">
      <c r="A16" s="179" t="s">
        <v>136</v>
      </c>
      <c r="B16" s="178">
        <v>5946</v>
      </c>
    </row>
    <row r="17" spans="1:2" ht="23.25" customHeight="1">
      <c r="A17" s="177" t="s">
        <v>137</v>
      </c>
      <c r="B17" s="178">
        <v>854</v>
      </c>
    </row>
    <row r="18" spans="1:2" ht="23.25" customHeight="1">
      <c r="A18" s="177" t="s">
        <v>138</v>
      </c>
      <c r="B18" s="178">
        <v>3104</v>
      </c>
    </row>
    <row r="19" spans="1:2" ht="23.25" customHeight="1">
      <c r="A19" s="177" t="s">
        <v>139</v>
      </c>
      <c r="B19" s="178">
        <v>4874</v>
      </c>
    </row>
    <row r="20" spans="1:2" ht="23.25" customHeight="1">
      <c r="A20" s="177" t="s">
        <v>140</v>
      </c>
      <c r="B20" s="178">
        <v>1135</v>
      </c>
    </row>
    <row r="21" spans="1:2" ht="23.25" customHeight="1">
      <c r="A21" s="177" t="s">
        <v>141</v>
      </c>
      <c r="B21" s="178">
        <v>4161</v>
      </c>
    </row>
    <row r="22" spans="1:2" ht="23.25" customHeight="1">
      <c r="A22" s="177" t="s">
        <v>142</v>
      </c>
      <c r="B22" s="178">
        <v>16079</v>
      </c>
    </row>
    <row r="23" spans="1:2" ht="23.25" customHeight="1">
      <c r="A23" s="177" t="s">
        <v>143</v>
      </c>
      <c r="B23" s="178">
        <v>1045</v>
      </c>
    </row>
    <row r="24" spans="1:2" ht="23.25" customHeight="1">
      <c r="A24" s="177" t="s">
        <v>144</v>
      </c>
      <c r="B24" s="178">
        <v>13632</v>
      </c>
    </row>
    <row r="25" spans="1:2" ht="24.75" customHeight="1">
      <c r="A25" s="218" t="s">
        <v>145</v>
      </c>
      <c r="B25" s="215">
        <v>117816</v>
      </c>
    </row>
    <row r="26" spans="1:2" ht="24.75" customHeight="1">
      <c r="A26" s="18" t="s">
        <v>146</v>
      </c>
      <c r="B26" s="178">
        <v>1099</v>
      </c>
    </row>
    <row r="27" spans="1:2" ht="24.75" customHeight="1">
      <c r="A27" s="18" t="s">
        <v>147</v>
      </c>
      <c r="B27" s="178">
        <v>20</v>
      </c>
    </row>
    <row r="28" spans="1:2" ht="24.75" customHeight="1">
      <c r="A28" s="18" t="s">
        <v>148</v>
      </c>
      <c r="B28" s="178">
        <v>361</v>
      </c>
    </row>
    <row r="29" spans="1:2" ht="24.75" customHeight="1">
      <c r="A29" s="18" t="s">
        <v>149</v>
      </c>
      <c r="B29" s="178">
        <v>7205</v>
      </c>
    </row>
    <row r="30" spans="1:2" ht="24.75" customHeight="1">
      <c r="A30" s="18" t="s">
        <v>150</v>
      </c>
      <c r="B30" s="178">
        <v>1173</v>
      </c>
    </row>
    <row r="31" spans="1:2" ht="24.75" customHeight="1">
      <c r="A31" s="18" t="s">
        <v>151</v>
      </c>
      <c r="B31" s="178">
        <v>834</v>
      </c>
    </row>
    <row r="32" spans="1:2" ht="24.75" customHeight="1">
      <c r="A32" s="18" t="s">
        <v>152</v>
      </c>
      <c r="B32" s="178">
        <v>26577</v>
      </c>
    </row>
    <row r="33" spans="1:2" ht="24.75" customHeight="1">
      <c r="A33" s="18" t="s">
        <v>153</v>
      </c>
      <c r="B33" s="178">
        <v>6266</v>
      </c>
    </row>
    <row r="34" spans="1:2" ht="24.75" customHeight="1">
      <c r="A34" s="18" t="s">
        <v>154</v>
      </c>
      <c r="B34" s="178">
        <v>6511</v>
      </c>
    </row>
    <row r="35" spans="1:2" ht="24.75" customHeight="1">
      <c r="A35" s="18" t="s">
        <v>155</v>
      </c>
      <c r="B35" s="178">
        <v>7598</v>
      </c>
    </row>
    <row r="36" spans="1:2" ht="24.75" customHeight="1">
      <c r="A36" s="18" t="s">
        <v>156</v>
      </c>
      <c r="B36" s="178">
        <v>49953</v>
      </c>
    </row>
    <row r="37" spans="1:2" ht="24.75" customHeight="1">
      <c r="A37" s="18" t="s">
        <v>157</v>
      </c>
      <c r="B37" s="178">
        <v>1773</v>
      </c>
    </row>
    <row r="38" spans="1:2" ht="24.75" customHeight="1">
      <c r="A38" s="18" t="s">
        <v>158</v>
      </c>
      <c r="B38" s="178">
        <v>1175</v>
      </c>
    </row>
    <row r="39" spans="1:2" ht="24.75" customHeight="1">
      <c r="A39" s="18" t="s">
        <v>159</v>
      </c>
      <c r="B39" s="178">
        <v>785</v>
      </c>
    </row>
    <row r="40" spans="1:2" ht="24.75" customHeight="1">
      <c r="A40" s="18" t="s">
        <v>160</v>
      </c>
      <c r="B40" s="178">
        <v>20</v>
      </c>
    </row>
    <row r="41" spans="1:2" ht="24.75" customHeight="1">
      <c r="A41" s="18" t="s">
        <v>161</v>
      </c>
      <c r="B41" s="178">
        <v>27</v>
      </c>
    </row>
    <row r="42" spans="1:2" ht="24.75" customHeight="1">
      <c r="A42" s="18" t="s">
        <v>162</v>
      </c>
      <c r="B42" s="178">
        <v>6423</v>
      </c>
    </row>
    <row r="43" spans="1:2" ht="24.75" customHeight="1">
      <c r="A43" s="18" t="s">
        <v>163</v>
      </c>
      <c r="B43" s="178">
        <v>16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33.875" style="0" customWidth="1"/>
    <col min="2" max="6" width="10.50390625" style="0" customWidth="1"/>
  </cols>
  <sheetData>
    <row r="1" spans="1:6" ht="29.25" customHeight="1">
      <c r="A1" s="13" t="s">
        <v>164</v>
      </c>
      <c r="B1" s="13"/>
      <c r="C1" s="13"/>
      <c r="D1" s="13"/>
      <c r="E1" s="13"/>
      <c r="F1" s="13"/>
    </row>
    <row r="2" spans="4:6" ht="22.5" customHeight="1">
      <c r="D2" s="212"/>
      <c r="F2" s="15" t="s">
        <v>62</v>
      </c>
    </row>
    <row r="3" spans="1:6" s="1" customFormat="1" ht="26.25" customHeight="1">
      <c r="A3" s="198" t="s">
        <v>165</v>
      </c>
      <c r="B3" s="198" t="s">
        <v>166</v>
      </c>
      <c r="C3" s="198"/>
      <c r="D3" s="198"/>
      <c r="E3" s="198"/>
      <c r="F3" s="198"/>
    </row>
    <row r="4" spans="1:6" s="1" customFormat="1" ht="26.25" customHeight="1">
      <c r="A4" s="198"/>
      <c r="B4" s="198" t="s">
        <v>167</v>
      </c>
      <c r="C4" s="198" t="s">
        <v>168</v>
      </c>
      <c r="D4" s="198" t="s">
        <v>169</v>
      </c>
      <c r="E4" s="198" t="s">
        <v>170</v>
      </c>
      <c r="F4" s="198" t="s">
        <v>171</v>
      </c>
    </row>
    <row r="5" spans="1:6" s="1" customFormat="1" ht="32.25" customHeight="1">
      <c r="A5" s="199" t="s">
        <v>172</v>
      </c>
      <c r="B5" s="200">
        <f>SUM(C5:F5)</f>
        <v>38659</v>
      </c>
      <c r="C5" s="200">
        <v>10792</v>
      </c>
      <c r="D5" s="200">
        <v>0</v>
      </c>
      <c r="E5" s="200">
        <v>2876</v>
      </c>
      <c r="F5" s="200">
        <v>24991</v>
      </c>
    </row>
    <row r="6" spans="1:6" s="1" customFormat="1" ht="32.25" customHeight="1">
      <c r="A6" s="199" t="s">
        <v>173</v>
      </c>
      <c r="B6" s="200">
        <v>32980</v>
      </c>
      <c r="C6" s="198"/>
      <c r="D6" s="198"/>
      <c r="E6" s="198"/>
      <c r="F6" s="198"/>
    </row>
    <row r="7" spans="1:6" s="1" customFormat="1" ht="32.25" customHeight="1">
      <c r="A7" s="199" t="s">
        <v>174</v>
      </c>
      <c r="B7" s="200">
        <f>SUM(C7:E7)</f>
        <v>14337</v>
      </c>
      <c r="C7" s="200">
        <v>14337</v>
      </c>
      <c r="D7" s="200">
        <v>0</v>
      </c>
      <c r="E7" s="200">
        <v>0</v>
      </c>
      <c r="F7" s="198"/>
    </row>
    <row r="8" spans="1:6" s="1" customFormat="1" ht="32.25" customHeight="1">
      <c r="A8" s="199" t="s">
        <v>175</v>
      </c>
      <c r="B8" s="200">
        <f>SUM(C8:F8)</f>
        <v>9937</v>
      </c>
      <c r="C8" s="200">
        <v>855</v>
      </c>
      <c r="D8" s="200">
        <v>0</v>
      </c>
      <c r="E8" s="200">
        <v>0</v>
      </c>
      <c r="F8" s="200">
        <v>9082</v>
      </c>
    </row>
    <row r="9" spans="1:6" s="1" customFormat="1" ht="32.25" customHeight="1">
      <c r="A9" s="199" t="s">
        <v>176</v>
      </c>
      <c r="B9" s="200">
        <f>SUM(C9:F9)</f>
        <v>10194</v>
      </c>
      <c r="C9" s="200">
        <v>0</v>
      </c>
      <c r="D9" s="200">
        <v>0</v>
      </c>
      <c r="E9" s="200">
        <v>0</v>
      </c>
      <c r="F9" s="200">
        <v>10194</v>
      </c>
    </row>
    <row r="10" spans="1:6" s="1" customFormat="1" ht="32.25" customHeight="1">
      <c r="A10" s="199" t="s">
        <v>177</v>
      </c>
      <c r="B10" s="200">
        <f>SUM(C10:F10)</f>
        <v>32865</v>
      </c>
      <c r="C10" s="200">
        <f>C5+C7-C8-C9</f>
        <v>24274</v>
      </c>
      <c r="D10" s="200">
        <f>D5+D7-D8-D9</f>
        <v>0</v>
      </c>
      <c r="E10" s="200">
        <f>E5+E7-E8-E9</f>
        <v>2876</v>
      </c>
      <c r="F10" s="200">
        <f>F5-F8-F9</f>
        <v>5715</v>
      </c>
    </row>
  </sheetData>
  <sheetProtection/>
  <mergeCells count="3">
    <mergeCell ref="A1:F1"/>
    <mergeCell ref="B3:F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Z23"/>
  <sheetViews>
    <sheetView workbookViewId="0" topLeftCell="A1">
      <selection activeCell="D6" sqref="D6"/>
    </sheetView>
  </sheetViews>
  <sheetFormatPr defaultColWidth="7.875" defaultRowHeight="14.25"/>
  <cols>
    <col min="1" max="1" width="30.625" style="40" customWidth="1"/>
    <col min="2" max="3" width="9.125" style="40" hidden="1" customWidth="1"/>
    <col min="4" max="8" width="9.875" style="40" customWidth="1"/>
    <col min="9" max="225" width="7.875" style="40" customWidth="1"/>
    <col min="226" max="234" width="7.875" style="12" customWidth="1"/>
  </cols>
  <sheetData>
    <row r="1" spans="1:8" ht="22.5">
      <c r="A1" s="13" t="s">
        <v>178</v>
      </c>
      <c r="B1" s="13"/>
      <c r="C1" s="13"/>
      <c r="D1" s="13"/>
      <c r="E1" s="13"/>
      <c r="F1" s="13"/>
      <c r="G1" s="13"/>
      <c r="H1" s="13"/>
    </row>
    <row r="2" spans="1:234" ht="18" customHeight="1">
      <c r="A2" s="41"/>
      <c r="B2" s="41"/>
      <c r="C2" s="41"/>
      <c r="D2" s="41"/>
      <c r="E2" s="42"/>
      <c r="F2" s="42"/>
      <c r="G2" s="24"/>
      <c r="H2" s="15" t="s">
        <v>62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</row>
    <row r="3" spans="1:8" ht="48" customHeight="1">
      <c r="A3" s="61" t="s">
        <v>179</v>
      </c>
      <c r="B3" s="44" t="s">
        <v>180</v>
      </c>
      <c r="C3" s="44" t="s">
        <v>181</v>
      </c>
      <c r="D3" s="62" t="s">
        <v>66</v>
      </c>
      <c r="E3" s="62" t="s">
        <v>67</v>
      </c>
      <c r="F3" s="4" t="s">
        <v>68</v>
      </c>
      <c r="G3" s="201" t="s">
        <v>69</v>
      </c>
      <c r="H3" s="201" t="s">
        <v>70</v>
      </c>
    </row>
    <row r="4" spans="1:234" s="60" customFormat="1" ht="33" customHeight="1">
      <c r="A4" s="56" t="s">
        <v>182</v>
      </c>
      <c r="B4" s="55">
        <v>5601</v>
      </c>
      <c r="C4" s="55" t="e">
        <f>SUM(C5:C7,#REF!)</f>
        <v>#REF!</v>
      </c>
      <c r="D4" s="55">
        <f>SUM(D5:D8)</f>
        <v>394</v>
      </c>
      <c r="E4" s="55">
        <f>SUM(E5:E8)</f>
        <v>500</v>
      </c>
      <c r="F4" s="55">
        <f>SUM(F5:F8)</f>
        <v>1380</v>
      </c>
      <c r="G4" s="202">
        <f>F4/E4*100</f>
        <v>276</v>
      </c>
      <c r="H4" s="205">
        <f>(F4/D4-1)*100</f>
        <v>250.253807106599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72"/>
      <c r="HS4" s="72"/>
      <c r="HT4" s="72"/>
      <c r="HU4" s="72"/>
      <c r="HV4" s="72"/>
      <c r="HW4" s="72"/>
      <c r="HX4" s="72"/>
      <c r="HY4" s="72"/>
      <c r="HZ4" s="72"/>
    </row>
    <row r="5" spans="1:8" ht="33" customHeight="1">
      <c r="A5" s="50" t="s">
        <v>183</v>
      </c>
      <c r="B5" s="51">
        <v>434</v>
      </c>
      <c r="C5" s="51"/>
      <c r="D5" s="51"/>
      <c r="E5" s="68"/>
      <c r="F5" s="51"/>
      <c r="G5" s="51">
        <v>0</v>
      </c>
      <c r="H5" s="206" t="e">
        <f>(F5/D5-1)*100</f>
        <v>#DIV/0!</v>
      </c>
    </row>
    <row r="6" spans="1:8" ht="33" customHeight="1">
      <c r="A6" s="50" t="s">
        <v>184</v>
      </c>
      <c r="B6" s="51">
        <v>434</v>
      </c>
      <c r="C6" s="51"/>
      <c r="D6" s="51">
        <v>218</v>
      </c>
      <c r="E6" s="68">
        <v>500</v>
      </c>
      <c r="F6" s="51">
        <v>-510</v>
      </c>
      <c r="G6" s="203">
        <f>F6/E6*100</f>
        <v>-102</v>
      </c>
      <c r="H6" s="206">
        <f>(F6/D6-1)*100</f>
        <v>-333.9449541284404</v>
      </c>
    </row>
    <row r="7" spans="1:8" ht="33" customHeight="1">
      <c r="A7" s="50" t="s">
        <v>185</v>
      </c>
      <c r="B7" s="51">
        <v>137</v>
      </c>
      <c r="C7" s="51"/>
      <c r="D7" s="51">
        <v>176</v>
      </c>
      <c r="E7" s="68"/>
      <c r="F7" s="51">
        <v>1890</v>
      </c>
      <c r="G7" s="203" t="e">
        <f>F7/E7*100</f>
        <v>#DIV/0!</v>
      </c>
      <c r="H7" s="206">
        <f>(F7/D7-1)*100</f>
        <v>973.8636363636364</v>
      </c>
    </row>
    <row r="8" spans="1:8" ht="33" customHeight="1">
      <c r="A8" s="50" t="s">
        <v>186</v>
      </c>
      <c r="B8" s="51"/>
      <c r="C8" s="55"/>
      <c r="D8" s="51"/>
      <c r="E8" s="51"/>
      <c r="F8" s="51"/>
      <c r="G8" s="51">
        <v>0</v>
      </c>
      <c r="H8" s="51">
        <v>0</v>
      </c>
    </row>
    <row r="9" spans="1:8" ht="30.75" customHeight="1" hidden="1">
      <c r="A9" s="57" t="s">
        <v>187</v>
      </c>
      <c r="B9" s="51"/>
      <c r="C9" s="55"/>
      <c r="D9" s="51"/>
      <c r="E9" s="51"/>
      <c r="F9" s="51"/>
      <c r="G9" s="210" t="e">
        <f>F9/E9</f>
        <v>#DIV/0!</v>
      </c>
      <c r="H9" s="211" t="e">
        <f>F9/D9-1</f>
        <v>#DIV/0!</v>
      </c>
    </row>
    <row r="10" spans="1:8" ht="30.75" customHeight="1" hidden="1">
      <c r="A10" s="43" t="s">
        <v>188</v>
      </c>
      <c r="B10" s="55"/>
      <c r="C10" s="55"/>
      <c r="D10" s="51">
        <f>SUM(D4,D9)</f>
        <v>394</v>
      </c>
      <c r="E10" s="51">
        <f>SUM(E4,E9)</f>
        <v>500</v>
      </c>
      <c r="F10" s="51">
        <f>SUM(F4,F9)</f>
        <v>1380</v>
      </c>
      <c r="G10" s="210">
        <f>F10/E10</f>
        <v>2.76</v>
      </c>
      <c r="H10" s="211">
        <f>F10/D10-1</f>
        <v>2.50253807106599</v>
      </c>
    </row>
    <row r="11" spans="1:234" s="60" customFormat="1" ht="33" customHeight="1">
      <c r="A11" s="56" t="s">
        <v>189</v>
      </c>
      <c r="B11" s="55"/>
      <c r="C11" s="55"/>
      <c r="D11" s="55">
        <f>SUM(D12:D19)</f>
        <v>0</v>
      </c>
      <c r="E11" s="55">
        <f>SUM(E13:E13)</f>
        <v>0</v>
      </c>
      <c r="F11" s="55">
        <f>SUM(F13:F13)</f>
        <v>0</v>
      </c>
      <c r="G11" s="51">
        <v>0</v>
      </c>
      <c r="H11" s="205" t="e">
        <f>(F11/D11-1)*100</f>
        <v>#DIV/0!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72"/>
      <c r="HS11" s="72"/>
      <c r="HT11" s="72"/>
      <c r="HU11" s="72"/>
      <c r="HV11" s="72"/>
      <c r="HW11" s="72"/>
      <c r="HX11" s="72"/>
      <c r="HY11" s="72"/>
      <c r="HZ11" s="72"/>
    </row>
    <row r="12" spans="1:8" ht="33" customHeight="1">
      <c r="A12" s="50" t="s">
        <v>190</v>
      </c>
      <c r="B12" s="51"/>
      <c r="C12" s="55"/>
      <c r="D12" s="51"/>
      <c r="E12" s="51"/>
      <c r="F12" s="51"/>
      <c r="G12" s="51"/>
      <c r="H12" s="206"/>
    </row>
    <row r="13" spans="1:8" ht="33" customHeight="1">
      <c r="A13" s="50" t="s">
        <v>191</v>
      </c>
      <c r="B13" s="51"/>
      <c r="C13" s="55"/>
      <c r="D13" s="51"/>
      <c r="E13" s="51"/>
      <c r="F13" s="51"/>
      <c r="G13" s="51"/>
      <c r="H13" s="206"/>
    </row>
    <row r="14" spans="1:8" ht="33" customHeight="1">
      <c r="A14" s="50" t="s">
        <v>192</v>
      </c>
      <c r="B14" s="51"/>
      <c r="C14" s="55"/>
      <c r="D14" s="51"/>
      <c r="E14" s="51"/>
      <c r="F14" s="51"/>
      <c r="G14" s="51"/>
      <c r="H14" s="206"/>
    </row>
    <row r="15" spans="1:8" ht="33" customHeight="1">
      <c r="A15" s="50" t="s">
        <v>193</v>
      </c>
      <c r="B15" s="51"/>
      <c r="C15" s="55"/>
      <c r="D15" s="51"/>
      <c r="E15" s="51"/>
      <c r="F15" s="51"/>
      <c r="G15" s="51"/>
      <c r="H15" s="206"/>
    </row>
    <row r="16" spans="1:8" ht="33" customHeight="1">
      <c r="A16" s="50" t="s">
        <v>194</v>
      </c>
      <c r="B16" s="51"/>
      <c r="C16" s="55"/>
      <c r="D16" s="51"/>
      <c r="E16" s="51"/>
      <c r="F16" s="51"/>
      <c r="G16" s="51"/>
      <c r="H16" s="206"/>
    </row>
    <row r="17" spans="1:8" ht="33" customHeight="1">
      <c r="A17" s="50" t="s">
        <v>195</v>
      </c>
      <c r="B17" s="51"/>
      <c r="C17" s="55"/>
      <c r="D17" s="51"/>
      <c r="E17" s="51"/>
      <c r="F17" s="51"/>
      <c r="G17" s="51"/>
      <c r="H17" s="206"/>
    </row>
    <row r="18" spans="1:8" ht="33" customHeight="1">
      <c r="A18" s="50" t="s">
        <v>196</v>
      </c>
      <c r="B18" s="51"/>
      <c r="C18" s="55"/>
      <c r="D18" s="51"/>
      <c r="E18" s="51"/>
      <c r="F18" s="51"/>
      <c r="G18" s="51"/>
      <c r="H18" s="206"/>
    </row>
    <row r="19" spans="1:8" ht="33" customHeight="1">
      <c r="A19" s="50" t="s">
        <v>197</v>
      </c>
      <c r="B19" s="51"/>
      <c r="C19" s="55"/>
      <c r="D19" s="51"/>
      <c r="E19" s="51"/>
      <c r="F19" s="51"/>
      <c r="G19" s="51"/>
      <c r="H19" s="206"/>
    </row>
    <row r="20" ht="33" customHeight="1"/>
    <row r="21" ht="33" customHeight="1"/>
    <row r="22" ht="33" customHeight="1"/>
    <row r="23" ht="18" customHeight="1" hidden="1">
      <c r="HQ23" s="12"/>
    </row>
  </sheetData>
  <sheetProtection/>
  <mergeCells count="1">
    <mergeCell ref="A1:H1"/>
  </mergeCells>
  <printOptions horizontalCentered="1"/>
  <pageMargins left="0.7513888888888889" right="0.7513888888888889" top="0.9798611111111111" bottom="0.9402777777777778" header="0.5076388888888889" footer="0.7909722222222222"/>
  <pageSetup firstPageNumber="19" useFirstPageNumber="1" horizontalDpi="600" verticalDpi="600" orientation="portrait" paperSize="9"/>
  <headerFooter alignWithMargins="0">
    <oddFooter>&amp;C&amp;"宋体"&amp;12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2018-05-31T07:38:45Z</cp:lastPrinted>
  <dcterms:created xsi:type="dcterms:W3CDTF">2015-02-05T09:49:42Z</dcterms:created>
  <dcterms:modified xsi:type="dcterms:W3CDTF">2019-12-18T05:58:04Z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